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230"/>
  </bookViews>
  <sheets>
    <sheet name="IMPRUMUT NOU 11 mio ron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____amg2">#N/A</definedName>
    <definedName name="______amg3">#N/A</definedName>
    <definedName name="_____amg2">#N/A</definedName>
    <definedName name="_____amg3">#N/A</definedName>
    <definedName name="____amg2">#N/A</definedName>
    <definedName name="____amg3">#N/A</definedName>
    <definedName name="___amg2">#N/A</definedName>
    <definedName name="___amg3">#N/A</definedName>
    <definedName name="__amg2">#N/A</definedName>
    <definedName name="__amg3">#N/A</definedName>
    <definedName name="_amg2">#N/A</definedName>
    <definedName name="_amg3">#N/A</definedName>
    <definedName name="a">#N/A</definedName>
    <definedName name="a_10">#N/A</definedName>
    <definedName name="a_11">#N/A</definedName>
    <definedName name="a_12">#N/A</definedName>
    <definedName name="a_14">#N/A</definedName>
    <definedName name="a_15">#N/A</definedName>
    <definedName name="a_16">#N/A</definedName>
    <definedName name="a_17">#N/A</definedName>
    <definedName name="a_2">#N/A</definedName>
    <definedName name="a_3">#N/A</definedName>
    <definedName name="a_4">#N/A</definedName>
    <definedName name="a_5">#N/A</definedName>
    <definedName name="a_6">#N/A</definedName>
    <definedName name="a_7">#N/A</definedName>
    <definedName name="a_8">#N/A</definedName>
    <definedName name="a_9">#N/A</definedName>
    <definedName name="aaa" hidden="1">{#N/A,#N/A,FALSE,"Fund-II"}</definedName>
    <definedName name="AllTables">#N/A</definedName>
    <definedName name="AllTables_10">#N/A</definedName>
    <definedName name="AllTables_11">#N/A</definedName>
    <definedName name="AllTables_12">#N/A</definedName>
    <definedName name="AllTables_14">#N/A</definedName>
    <definedName name="AllTables_15">#N/A</definedName>
    <definedName name="AllTables_16">#N/A</definedName>
    <definedName name="AllTables_17">#N/A</definedName>
    <definedName name="AllTables_2">#N/A</definedName>
    <definedName name="AllTables_3">#N/A</definedName>
    <definedName name="AllTables_4">#N/A</definedName>
    <definedName name="AllTables_5">#N/A</definedName>
    <definedName name="AllTables_6">#N/A</definedName>
    <definedName name="AllTables_7">#N/A</definedName>
    <definedName name="AllTables_8">#N/A</definedName>
    <definedName name="AllTables_9">#N/A</definedName>
    <definedName name="amg">#N/A</definedName>
    <definedName name="amg_10">#N/A</definedName>
    <definedName name="amg_11">#N/A</definedName>
    <definedName name="amg_12">#N/A</definedName>
    <definedName name="amg_14">#N/A</definedName>
    <definedName name="amg_15">#N/A</definedName>
    <definedName name="amg_16">#N/A</definedName>
    <definedName name="amg_17">#N/A</definedName>
    <definedName name="amg_2">#N/A</definedName>
    <definedName name="amg_3">#N/A</definedName>
    <definedName name="amg_4">#N/A</definedName>
    <definedName name="amg_5">#N/A</definedName>
    <definedName name="amg_6">#N/A</definedName>
    <definedName name="amg_7">#N/A</definedName>
    <definedName name="amg_8">#N/A</definedName>
    <definedName name="amg_9">#N/A</definedName>
    <definedName name="amg2_10">#N/A</definedName>
    <definedName name="amg2_11">#N/A</definedName>
    <definedName name="amg2_12">#N/A</definedName>
    <definedName name="amg2_14">#N/A</definedName>
    <definedName name="amg2_15">#N/A</definedName>
    <definedName name="amg2_16">#N/A</definedName>
    <definedName name="amg2_17">#N/A</definedName>
    <definedName name="amg2_2">#N/A</definedName>
    <definedName name="amg2_3">#N/A</definedName>
    <definedName name="amg2_4">#N/A</definedName>
    <definedName name="amg2_5">#N/A</definedName>
    <definedName name="amg2_6">#N/A</definedName>
    <definedName name="amg2_7">#N/A</definedName>
    <definedName name="amg2_8">#N/A</definedName>
    <definedName name="amg2_9">#N/A</definedName>
    <definedName name="amg3_10">#N/A</definedName>
    <definedName name="amg3_11">#N/A</definedName>
    <definedName name="amg3_12">#N/A</definedName>
    <definedName name="amg3_14">#N/A</definedName>
    <definedName name="amg3_15">#N/A</definedName>
    <definedName name="amg3_16">#N/A</definedName>
    <definedName name="amg3_17">#N/A</definedName>
    <definedName name="amg3_2">#N/A</definedName>
    <definedName name="amg3_3">#N/A</definedName>
    <definedName name="amg3_4">#N/A</definedName>
    <definedName name="amg3_5">#N/A</definedName>
    <definedName name="amg3_6">#N/A</definedName>
    <definedName name="amg3_7">#N/A</definedName>
    <definedName name="amg3_8">#N/A</definedName>
    <definedName name="amg3_9">#N/A</definedName>
    <definedName name="as">#REF!</definedName>
    <definedName name="asd">#REF!</definedName>
    <definedName name="asdasd">#REF!</definedName>
    <definedName name="b">#N/A</definedName>
    <definedName name="b_10">#N/A</definedName>
    <definedName name="b_11">#N/A</definedName>
    <definedName name="b_12">#N/A</definedName>
    <definedName name="b_14">#N/A</definedName>
    <definedName name="b_15">#N/A</definedName>
    <definedName name="b_16">#N/A</definedName>
    <definedName name="b_17">#N/A</definedName>
    <definedName name="b_2">#N/A</definedName>
    <definedName name="b_3">#N/A</definedName>
    <definedName name="b_4">#N/A</definedName>
    <definedName name="b_5">#N/A</definedName>
    <definedName name="b_6">#N/A</definedName>
    <definedName name="b_7">#N/A</definedName>
    <definedName name="b_8">#N/A</definedName>
    <definedName name="b_9">#N/A</definedName>
    <definedName name="bbb" hidden="1">{#N/A,#N/A,FALSE,"Fund-II"}</definedName>
    <definedName name="BMS_Tot_Cost">#REF!</definedName>
    <definedName name="bvb">#REF!</definedName>
    <definedName name="Capital_Expenditures___Culture___Sports">'[1]Module 6_Condensed Budget'!#REF!</definedName>
    <definedName name="Capital_Expenditures___Education">'[1]Module 6_Condensed Budget'!#REF!</definedName>
    <definedName name="Capital_Expenditures___General_Administration">'[1]Module 6_Condensed Budget'!#REF!</definedName>
    <definedName name="Capital_Expenditures___Health">'[1]Module 6_Condensed Budget'!#REF!</definedName>
    <definedName name="Capital_Expenditures___Other_Activities">'[1]Module 6_Condensed Budget'!#REF!</definedName>
    <definedName name="Capital_Expenditures___Public_Works___Housing">'[1]Module 6_Condensed Budget'!#REF!</definedName>
    <definedName name="Capital_Expenditures___Social_Assistance">'[1]Module 6_Condensed Budget'!#REF!</definedName>
    <definedName name="Capital_Expenditures___Transportation___Communication">'[1]Module 6_Condensed Budget'!#REF!</definedName>
    <definedName name="Capital_Expenditures__Other_Economic_Activities">'[1]Module 6_Condensed Budget'!#REF!</definedName>
    <definedName name="caragiale">#REF!</definedName>
    <definedName name="Change_in_Operating_Expenditures">'[1]Module 6_Condensed Budget'!#REF!</definedName>
    <definedName name="CO_II">#REF!</definedName>
    <definedName name="COIV">#REF!</definedName>
    <definedName name="COV">#REF!</definedName>
    <definedName name="credit" hidden="1">{"'Lennar U.S. Partners'!$A$1:$N$53"}</definedName>
    <definedName name="d">[2]Portfolio!$F$15</definedName>
    <definedName name="_xlnm.Database">#REF!</definedName>
    <definedName name="Deflator__Base_Year___1995">'[1]Module 6_Condensed Budget'!#REF!</definedName>
    <definedName name="Deflator__Base_Year___1997">'[1]Module 6_Condensed Budget'!#REF!</definedName>
    <definedName name="dff">#REF!</definedName>
    <definedName name="DisplaySelectedSheetsMacroButton">#REF!</definedName>
    <definedName name="dsa">#REF!</definedName>
    <definedName name="eq">#REF!</definedName>
    <definedName name="er">#N/A</definedName>
    <definedName name="er_10">#N/A</definedName>
    <definedName name="er_11">#N/A</definedName>
    <definedName name="er_12">#N/A</definedName>
    <definedName name="er_14">#N/A</definedName>
    <definedName name="er_15">#N/A</definedName>
    <definedName name="er_16">#N/A</definedName>
    <definedName name="er_17">#N/A</definedName>
    <definedName name="er_2">#N/A</definedName>
    <definedName name="er_3">#N/A</definedName>
    <definedName name="er_4">#N/A</definedName>
    <definedName name="er_5">#N/A</definedName>
    <definedName name="er_6">#N/A</definedName>
    <definedName name="er_7">#N/A</definedName>
    <definedName name="er_8">#N/A</definedName>
    <definedName name="er_9">#N/A</definedName>
    <definedName name="ew">#REF!</definedName>
    <definedName name="ewq">#REF!</definedName>
    <definedName name="Excel_BuiltIn__FilterDatabase_13">#REF!</definedName>
    <definedName name="Excel_BuiltIn__FilterDatabase_17">'[3]Evolutie V_C 2003_2007 '!#REF!</definedName>
    <definedName name="Excel_BuiltIn_Database">#REF!</definedName>
    <definedName name="Extra">[4]ExtraScoli!$B$150</definedName>
    <definedName name="fds">#REF!</definedName>
    <definedName name="Ferrovial" hidden="1">{"'Lennar U.S. Partners'!$A$1:$N$53"}</definedName>
    <definedName name="FUND1">#REF!</definedName>
    <definedName name="FUND2">#REF!</definedName>
    <definedName name="GEMS" hidden="1">{"'Lennar U.S. Partners'!$A$1:$N$53"}</definedName>
    <definedName name="ggg" hidden="1">{"'Lennar U.S. Partners'!$A$1:$N$53"}</definedName>
    <definedName name="gr_203">#REF!</definedName>
    <definedName name="hannuri">#N/A</definedName>
    <definedName name="hannuri_10">#N/A</definedName>
    <definedName name="hannuri_11">#N/A</definedName>
    <definedName name="hannuri_12">#N/A</definedName>
    <definedName name="hannuri_14">#N/A</definedName>
    <definedName name="hannuri_15">#N/A</definedName>
    <definedName name="hannuri_16">#N/A</definedName>
    <definedName name="hannuri_17">#N/A</definedName>
    <definedName name="hannuri_2">#N/A</definedName>
    <definedName name="hannuri_3">#N/A</definedName>
    <definedName name="hannuri_4">#N/A</definedName>
    <definedName name="hannuri_5">#N/A</definedName>
    <definedName name="hannuri_6">#N/A</definedName>
    <definedName name="hannuri_7">#N/A</definedName>
    <definedName name="hannuri_8">#N/A</definedName>
    <definedName name="hannuri_9">#N/A</definedName>
    <definedName name="harnaj">#REF!</definedName>
    <definedName name="hipoacuzici">#REF!</definedName>
    <definedName name="HTML_CodePage" hidden="1">1252</definedName>
    <definedName name="HTML_Control" hidden="1">{"'Lennar U.S. Partners'!$A$1:$N$53"}</definedName>
    <definedName name="HTML_Description" hidden="1">""</definedName>
    <definedName name="HTML_Email" hidden="1">""</definedName>
    <definedName name="HTML_Header" hidden="1">"Cover Page"</definedName>
    <definedName name="HTML_LastUpdate" hidden="1">"9/3/1999"</definedName>
    <definedName name="HTML_LineAfter" hidden="1">FALSE</definedName>
    <definedName name="HTML_LineBefore" hidden="1">FALSE</definedName>
    <definedName name="HTML_Name" hidden="1">"nymarkr"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"C:\Quaterly Reports\MyHTM2L.htm"</definedName>
    <definedName name="HTML_PathTemplate" hidden="1">"C:\Quaterly Reports\MyHTML.htm"</definedName>
    <definedName name="HTML_Title" hidden="1">"MSREF I - Second Quater 1999"</definedName>
    <definedName name="Intl">[5]Inputs!$A$118:$L$125</definedName>
    <definedName name="Intlfive">[5]Inputs!$A$192:$J$212</definedName>
    <definedName name="Intlfour">[5]Inputs!$A$170:$J$185</definedName>
    <definedName name="Intlseven">[5]Inputs!$A$258:$J$289</definedName>
    <definedName name="Intlsix">[5]Inputs!$A$219:$J$250</definedName>
    <definedName name="Intlthree">[5]Inputs!$A$151:$L$163</definedName>
    <definedName name="Intltwo">[5]Inputs!$A$132:$L$144</definedName>
    <definedName name="INVESTORS">#REF!</definedName>
    <definedName name="Investors_892_C">#REF!</definedName>
    <definedName name="ITDNETDIST.Actual.ITD">#REF!</definedName>
    <definedName name="KUWAIT">#REF!</definedName>
    <definedName name="ListSheetsMacroButton">#REF!</definedName>
    <definedName name="Lori">#N/A</definedName>
    <definedName name="Lori_10">#N/A</definedName>
    <definedName name="Lori_11">#N/A</definedName>
    <definedName name="Lori_12">#N/A</definedName>
    <definedName name="Lori_14">#N/A</definedName>
    <definedName name="Lori_15">#N/A</definedName>
    <definedName name="Lori_16">#N/A</definedName>
    <definedName name="Lori_17">#N/A</definedName>
    <definedName name="Lori_2">#N/A</definedName>
    <definedName name="Lori_3">#N/A</definedName>
    <definedName name="Lori_4">#N/A</definedName>
    <definedName name="Lori_5">#N/A</definedName>
    <definedName name="Lori_6">#N/A</definedName>
    <definedName name="Lori_7">#N/A</definedName>
    <definedName name="Lori_8">#N/A</definedName>
    <definedName name="Lori_9">#N/A</definedName>
    <definedName name="madgearu">#REF!</definedName>
    <definedName name="Maturity">[6]Params!$B$3</definedName>
    <definedName name="MSREF_II_892_INVESTORS_A__L.P.">#REF!</definedName>
    <definedName name="MSREF_II_892_INVESTORS_AB__L.P.">#REF!</definedName>
    <definedName name="MSREF_II_892_INVESTORS_B__L.P.">#REF!</definedName>
    <definedName name="msrefivTMTM">#REF!</definedName>
    <definedName name="msreiMTM">#REF!</definedName>
    <definedName name="MTMHeader">#REF!</definedName>
    <definedName name="NET_DSITR.ProForma.Year">#REF!</definedName>
    <definedName name="Net_Outstanding_Debt">'[1]Module 6_Condensed Budget'!#REF!</definedName>
    <definedName name="new">#N/A</definedName>
    <definedName name="new_10">#N/A</definedName>
    <definedName name="new_11">#N/A</definedName>
    <definedName name="new_12">#N/A</definedName>
    <definedName name="new_14">#N/A</definedName>
    <definedName name="new_15">#N/A</definedName>
    <definedName name="new_16">#N/A</definedName>
    <definedName name="new_17">#N/A</definedName>
    <definedName name="new_2">#N/A</definedName>
    <definedName name="new_3">#N/A</definedName>
    <definedName name="new_4">#N/A</definedName>
    <definedName name="new_5">#N/A</definedName>
    <definedName name="new_6">#N/A</definedName>
    <definedName name="new_7">#N/A</definedName>
    <definedName name="new_8">#N/A</definedName>
    <definedName name="new_9">#N/A</definedName>
    <definedName name="Nucleulsava">#REF!</definedName>
    <definedName name="PrintManagerQuery">#REF!</definedName>
    <definedName name="PrintSelectedSheetsMacroButton">#REF!</definedName>
    <definedName name="Proceeds_from_the_sale_of_public_property">'[1]Module 6_Condensed Budget'!#REF!</definedName>
    <definedName name="ProjectName">#N/A</definedName>
    <definedName name="ProjectName_10">#N/A</definedName>
    <definedName name="ProjectName_11">#N/A</definedName>
    <definedName name="ProjectName_12">#N/A</definedName>
    <definedName name="ProjectName_14">#N/A</definedName>
    <definedName name="ProjectName_15">#N/A</definedName>
    <definedName name="ProjectName_16">#N/A</definedName>
    <definedName name="ProjectName_17">#N/A</definedName>
    <definedName name="ProjectName_2">#N/A</definedName>
    <definedName name="ProjectName_3">#N/A</definedName>
    <definedName name="ProjectName_4">#N/A</definedName>
    <definedName name="ProjectName_5">#N/A</definedName>
    <definedName name="ProjectName_6">#N/A</definedName>
    <definedName name="ProjectName_7">#N/A</definedName>
    <definedName name="ProjectName_8">#N/A</definedName>
    <definedName name="ProjectName_9">#N/A</definedName>
    <definedName name="q" hidden="1">{#N/A,#N/A,FALSE,"Fund-II"}</definedName>
    <definedName name="qw">#REF!</definedName>
    <definedName name="qwq">#REF!</definedName>
    <definedName name="radu">#REF!</definedName>
    <definedName name="Recurring_Surplus__Deficit">'[7]_Cash Flow_'!$C$36:$AM$36</definedName>
    <definedName name="RedFlag_1">#REF!</definedName>
    <definedName name="RedFlag_10">#REF!</definedName>
    <definedName name="RedFlag_111">#REF!</definedName>
    <definedName name="RedFlag_112">#REF!</definedName>
    <definedName name="RedFlag_113">#REF!</definedName>
    <definedName name="RedFlag_114">#REF!</definedName>
    <definedName name="RedFlag_115">#REF!</definedName>
    <definedName name="RedFlag_116">#REF!</definedName>
    <definedName name="RedFlag_117">#REF!</definedName>
    <definedName name="RedFlag_118">#REF!</definedName>
    <definedName name="RedFlag_119">#REF!</definedName>
    <definedName name="RedFlag_120">#REF!</definedName>
    <definedName name="RedFlag_121">#REF!</definedName>
    <definedName name="RedFlag_122">#REF!</definedName>
    <definedName name="RedFlag_123">#REF!</definedName>
    <definedName name="RedFlag_124">#REF!</definedName>
    <definedName name="RedFlag_125">#REF!</definedName>
    <definedName name="RedFlag_126">#REF!</definedName>
    <definedName name="RedFlag_127">#REF!</definedName>
    <definedName name="RedFlag_128">#REF!</definedName>
    <definedName name="RedFlag_129">#REF!</definedName>
    <definedName name="RedFlag_130">#REF!</definedName>
    <definedName name="RedFlag_131">#REF!</definedName>
    <definedName name="RedFlag_132">#REF!</definedName>
    <definedName name="RedFlag_133">#REF!</definedName>
    <definedName name="RedFlag_134">#REF!</definedName>
    <definedName name="RedFlag_135">#REF!</definedName>
    <definedName name="RedFlag_136">#REF!</definedName>
    <definedName name="RedFlag_137">#REF!</definedName>
    <definedName name="RedFlag_138">#REF!</definedName>
    <definedName name="RedFlag_139">#REF!</definedName>
    <definedName name="RedFlag_14">#REF!</definedName>
    <definedName name="RedFlag_140">#REF!</definedName>
    <definedName name="RedFlag_141">#REF!</definedName>
    <definedName name="RedFlag_142">#REF!</definedName>
    <definedName name="RedFlag_143">#REF!</definedName>
    <definedName name="RedFlag_144">#REF!</definedName>
    <definedName name="RedFlag_145">#REF!</definedName>
    <definedName name="RedFlag_146">#REF!</definedName>
    <definedName name="RedFlag_147">#REF!</definedName>
    <definedName name="RedFlag_148">#REF!</definedName>
    <definedName name="RedFlag_15">#REF!</definedName>
    <definedName name="RedFlag_16">#REF!</definedName>
    <definedName name="RedFlag_17">#REF!</definedName>
    <definedName name="RedFlag_18">#REF!</definedName>
    <definedName name="RedFlag_185">#REF!</definedName>
    <definedName name="RedFlag_186">#REF!</definedName>
    <definedName name="RedFlag_187">#REF!</definedName>
    <definedName name="RedFlag_188">#REF!</definedName>
    <definedName name="RedFlag_189">#REF!</definedName>
    <definedName name="RedFlag_19">#REF!</definedName>
    <definedName name="RedFlag_190">#REF!</definedName>
    <definedName name="RedFlag_191">#REF!</definedName>
    <definedName name="RedFlag_192">#REF!</definedName>
    <definedName name="RedFlag_193">#REF!</definedName>
    <definedName name="RedFlag_194">#REF!</definedName>
    <definedName name="RedFlag_195">#REF!</definedName>
    <definedName name="RedFlag_196">#REF!</definedName>
    <definedName name="RedFlag_197">#REF!</definedName>
    <definedName name="RedFlag_198">#REF!</definedName>
    <definedName name="RedFlag_199">#REF!</definedName>
    <definedName name="RedFlag_2">#REF!</definedName>
    <definedName name="RedFlag_20">#REF!</definedName>
    <definedName name="RedFlag_200">#REF!</definedName>
    <definedName name="RedFlag_201">#REF!</definedName>
    <definedName name="RedFlag_202">#REF!</definedName>
    <definedName name="RedFlag_203">#REF!</definedName>
    <definedName name="RedFlag_21">#REF!</definedName>
    <definedName name="RedFlag_22">#REF!</definedName>
    <definedName name="RedFlag_23">#REF!</definedName>
    <definedName name="RedFlag_25">#REF!</definedName>
    <definedName name="RedFlag_26">#REF!</definedName>
    <definedName name="RedFlag_27">#REF!</definedName>
    <definedName name="RedFlag_28">#REF!</definedName>
    <definedName name="RedFlag_29">#REF!</definedName>
    <definedName name="RedFlag_30">#REF!</definedName>
    <definedName name="RedFlag_3011">#REF!</definedName>
    <definedName name="RedFlag_31">#REF!</definedName>
    <definedName name="RedFlag_32">#REF!</definedName>
    <definedName name="RedFlag_33">#REF!</definedName>
    <definedName name="RedFlag_34">#REF!</definedName>
    <definedName name="RedFlag_35">#REF!</definedName>
    <definedName name="RedFlag_36">#REF!</definedName>
    <definedName name="RedFlag_37">#REF!</definedName>
    <definedName name="RedFlag_38">#REF!</definedName>
    <definedName name="RedFlag_39">#REF!</definedName>
    <definedName name="RedFlag_40">#REF!</definedName>
    <definedName name="RedFlag_41">#REF!</definedName>
    <definedName name="RedFlag_42">#REF!</definedName>
    <definedName name="RedFlag_43">#REF!</definedName>
    <definedName name="RedFlag_49">#REF!</definedName>
    <definedName name="RedFlag_50">#REF!</definedName>
    <definedName name="RedFlag_51">#REF!</definedName>
    <definedName name="RedFlag_52">#REF!</definedName>
    <definedName name="RedFlag_53">#REF!</definedName>
    <definedName name="RedFlag_54">#REF!</definedName>
    <definedName name="RedFlag_56">#REF!</definedName>
    <definedName name="RedFlag_57">#REF!</definedName>
    <definedName name="RedFlag_58">#REF!</definedName>
    <definedName name="RedFlag_59">#REF!</definedName>
    <definedName name="RedFlag_60">#REF!</definedName>
    <definedName name="RedFlag_61">#REF!</definedName>
    <definedName name="RedFlag_62">#REF!</definedName>
    <definedName name="RedFlag_63">#REF!</definedName>
    <definedName name="RedFlag_64">#REF!</definedName>
    <definedName name="RedFlag_65">#REF!</definedName>
    <definedName name="RedFlag_66">#REF!</definedName>
    <definedName name="RedFlag_67">#REF!</definedName>
    <definedName name="RedFlag_68">#REF!</definedName>
    <definedName name="RedFlag_69">#REF!</definedName>
    <definedName name="RedFlag_70">#REF!</definedName>
    <definedName name="RedFlag_71">#REF!</definedName>
    <definedName name="RedFlag_72">#REF!</definedName>
    <definedName name="RedFlag_73">#REF!</definedName>
    <definedName name="RedFlag_74">#REF!</definedName>
    <definedName name="RedFlag_75">#REF!</definedName>
    <definedName name="RedFlag_76">#REF!</definedName>
    <definedName name="RedFlag_77">#REF!</definedName>
    <definedName name="RedFlag_78">#REF!</definedName>
    <definedName name="RedFlag_79">#REF!</definedName>
    <definedName name="RedFlag_80">#REF!</definedName>
    <definedName name="RedFlag_81">#REF!</definedName>
    <definedName name="RedFlag_82">#REF!</definedName>
    <definedName name="RedFlag_83">#REF!</definedName>
    <definedName name="RedFlag_84">#REF!</definedName>
    <definedName name="RedFlag_85">#REF!</definedName>
    <definedName name="RedFlag_86">#REF!</definedName>
    <definedName name="RedFlag_87">#REF!</definedName>
    <definedName name="RedFlag_88">#REF!</definedName>
    <definedName name="RedFlag_89">#REF!</definedName>
    <definedName name="RedFlag_90">#REF!</definedName>
    <definedName name="RedFlag_91">#REF!</definedName>
    <definedName name="RedFlag_92">#REF!</definedName>
    <definedName name="RedFlag_93">#REF!</definedName>
    <definedName name="RedFlag_94">#REF!</definedName>
    <definedName name="sda">#REF!</definedName>
    <definedName name="specMTM">#REF!</definedName>
    <definedName name="Spot">[8]Portfolio!$F$15</definedName>
    <definedName name="StDenis">#N/A</definedName>
    <definedName name="StDenis_10">#N/A</definedName>
    <definedName name="StDenis_11">#N/A</definedName>
    <definedName name="StDenis_12">#N/A</definedName>
    <definedName name="StDenis_14">#N/A</definedName>
    <definedName name="StDenis_15">#N/A</definedName>
    <definedName name="StDenis_16">#N/A</definedName>
    <definedName name="StDenis_17">#N/A</definedName>
    <definedName name="StDenis_2">#N/A</definedName>
    <definedName name="StDenis_3">#N/A</definedName>
    <definedName name="StDenis_4">#N/A</definedName>
    <definedName name="StDenis_5">#N/A</definedName>
    <definedName name="StDenis_6">#N/A</definedName>
    <definedName name="StDenis_7">#N/A</definedName>
    <definedName name="StDenis_8">#N/A</definedName>
    <definedName name="StDenis_9">#N/A</definedName>
    <definedName name="Stop">#N/A</definedName>
    <definedName name="Stop_10">#N/A</definedName>
    <definedName name="Stop_11">#N/A</definedName>
    <definedName name="Stop_12">#N/A</definedName>
    <definedName name="Stop_14">#N/A</definedName>
    <definedName name="Stop_15">#N/A</definedName>
    <definedName name="Stop_16">#N/A</definedName>
    <definedName name="Stop_17">#N/A</definedName>
    <definedName name="Stop_2">#N/A</definedName>
    <definedName name="Stop_3">#N/A</definedName>
    <definedName name="Stop_4">#N/A</definedName>
    <definedName name="Stop_5">#N/A</definedName>
    <definedName name="Stop_6">#N/A</definedName>
    <definedName name="Stop_7">#N/A</definedName>
    <definedName name="Stop_8">#N/A</definedName>
    <definedName name="Stop_9">#N/A</definedName>
    <definedName name="TEHMTM">#REF!</definedName>
    <definedName name="template" hidden="1">{"'Lennar U.S. Partners'!$A$1:$N$53"}</definedName>
    <definedName name="test">#N/A</definedName>
    <definedName name="test_10">#N/A</definedName>
    <definedName name="test_11">#N/A</definedName>
    <definedName name="test_12">#N/A</definedName>
    <definedName name="test_14">#N/A</definedName>
    <definedName name="test_15">#N/A</definedName>
    <definedName name="test_16">#N/A</definedName>
    <definedName name="test_17">#N/A</definedName>
    <definedName name="test_2">#N/A</definedName>
    <definedName name="test_3">#N/A</definedName>
    <definedName name="test_4">#N/A</definedName>
    <definedName name="test_5">#N/A</definedName>
    <definedName name="test_6">#N/A</definedName>
    <definedName name="test_7">#N/A</definedName>
    <definedName name="test_8">#N/A</definedName>
    <definedName name="test_9">#N/A</definedName>
    <definedName name="test1">#N/A</definedName>
    <definedName name="test1_10">#N/A</definedName>
    <definedName name="test1_11">#N/A</definedName>
    <definedName name="test1_12">#N/A</definedName>
    <definedName name="test1_14">#N/A</definedName>
    <definedName name="test1_15">#N/A</definedName>
    <definedName name="test1_16">#N/A</definedName>
    <definedName name="test1_17">#N/A</definedName>
    <definedName name="test1_2">#N/A</definedName>
    <definedName name="test1_3">#N/A</definedName>
    <definedName name="test1_4">#N/A</definedName>
    <definedName name="test1_5">#N/A</definedName>
    <definedName name="test1_6">#N/A</definedName>
    <definedName name="test1_7">#N/A</definedName>
    <definedName name="test1_8">#N/A</definedName>
    <definedName name="test1_9">#N/A</definedName>
    <definedName name="test11" hidden="1">{#N/A,#N/A,FALSE,"Fund-II"}</definedName>
    <definedName name="Title">'[9]Fund IV Summary'!$C$1</definedName>
    <definedName name="tonitza">#REF!</definedName>
    <definedName name="tornado">#N/A</definedName>
    <definedName name="tornado_10">#N/A</definedName>
    <definedName name="tornado_11">#N/A</definedName>
    <definedName name="tornado_12">#N/A</definedName>
    <definedName name="tornado_14">#N/A</definedName>
    <definedName name="tornado_15">#N/A</definedName>
    <definedName name="tornado_16">#N/A</definedName>
    <definedName name="tornado_17">#N/A</definedName>
    <definedName name="tornado_2">#N/A</definedName>
    <definedName name="tornado_3">#N/A</definedName>
    <definedName name="tornado_4">#N/A</definedName>
    <definedName name="tornado_5">#N/A</definedName>
    <definedName name="tornado_6">#N/A</definedName>
    <definedName name="tornado_7">#N/A</definedName>
    <definedName name="tornado_8">#N/A</definedName>
    <definedName name="tornado_9">#N/A</definedName>
    <definedName name="Total_Cost">#REF!</definedName>
    <definedName name="Total_Population">'[1]Module 6_Condensed Budget'!#REF!</definedName>
    <definedName name="Total_Print">'[10]ROLLUP _ Fund II'!$C$1:$L$17</definedName>
    <definedName name="Transp_CF">#REF!</definedName>
    <definedName name="wrn.892A._.II." hidden="1">{#N/A,#N/A,FALSE,"Fund-II"}</definedName>
    <definedName name="wrn.892B._.II." hidden="1">{#N/A,#N/A,FALSE,"Fund-II"}</definedName>
    <definedName name="wrn.892C._.II." hidden="1">{#N/A,#N/A,FALSE,"Fund-II"}</definedName>
    <definedName name="wrn.coII._.I." hidden="1">{#N/A,#N/A,FALSE,"Fund-I"}</definedName>
    <definedName name="wrn.CoIV._.II." hidden="1">{#N/A,#N/A,FALSE,"Fund-II"}</definedName>
    <definedName name="wrn.Investors._.II." hidden="1">{#N/A,#N/A,FALSE,"Fund-II"}</definedName>
    <definedName name="wrn.Kuwait._.1." hidden="1">{#N/A,#N/A,FALSE,"Fund-I"}</definedName>
    <definedName name="x">#REF!</definedName>
    <definedName name="xx">#REF!</definedName>
  </definedNames>
  <calcPr calcId="144525"/>
</workbook>
</file>

<file path=xl/calcChain.xml><?xml version="1.0" encoding="utf-8"?>
<calcChain xmlns="http://schemas.openxmlformats.org/spreadsheetml/2006/main">
  <c r="C165" i="1" l="1"/>
  <c r="C169" i="1" l="1"/>
  <c r="G17" i="1"/>
  <c r="G16" i="1"/>
  <c r="E1" i="1" l="1"/>
  <c r="E41" i="1" l="1"/>
  <c r="C39" i="1"/>
  <c r="D36" i="1"/>
  <c r="D37" i="1" s="1"/>
  <c r="D38" i="1" s="1"/>
  <c r="D39" i="1" s="1"/>
  <c r="D40" i="1" s="1"/>
  <c r="D41" i="1" s="1"/>
  <c r="C33" i="1"/>
  <c r="C28" i="1"/>
  <c r="C19" i="1"/>
  <c r="C21" i="1" s="1"/>
  <c r="A18" i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D17" i="1"/>
  <c r="D18" i="1" s="1"/>
  <c r="D19" i="1" s="1"/>
  <c r="D20" i="1" s="1"/>
  <c r="D21" i="1" s="1"/>
  <c r="D22" i="1" s="1"/>
  <c r="D23" i="1" s="1"/>
  <c r="D24" i="1" s="1"/>
  <c r="D25" i="1" s="1"/>
  <c r="D26" i="1" s="1"/>
  <c r="B13" i="1"/>
  <c r="B14" i="1" s="1"/>
  <c r="B15" i="1" s="1"/>
  <c r="B16" i="1" s="1"/>
  <c r="B17" i="1" s="1"/>
  <c r="B18" i="1" s="1"/>
  <c r="D5" i="1"/>
  <c r="D4" i="1"/>
  <c r="E33" i="1"/>
  <c r="E42" i="1" l="1"/>
  <c r="D42" i="1"/>
  <c r="D43" i="1" s="1"/>
  <c r="B19" i="1"/>
  <c r="F18" i="1"/>
  <c r="G18" i="1" s="1"/>
  <c r="C27" i="1"/>
  <c r="D27" i="1" s="1"/>
  <c r="D28" i="1" s="1"/>
  <c r="C29" i="1"/>
  <c r="D44" i="1" l="1"/>
  <c r="E43" i="1"/>
  <c r="D29" i="1"/>
  <c r="D30" i="1" s="1"/>
  <c r="D31" i="1" s="1"/>
  <c r="D32" i="1" s="1"/>
  <c r="D33" i="1" s="1"/>
  <c r="D34" i="1" s="1"/>
  <c r="D35" i="1" s="1"/>
  <c r="F19" i="1"/>
  <c r="G19" i="1" s="1"/>
  <c r="B20" i="1"/>
  <c r="D45" i="1" l="1"/>
  <c r="E44" i="1"/>
  <c r="F20" i="1"/>
  <c r="G20" i="1" s="1"/>
  <c r="B21" i="1"/>
  <c r="E45" i="1" l="1"/>
  <c r="F21" i="1"/>
  <c r="G21" i="1" s="1"/>
  <c r="B22" i="1"/>
  <c r="E46" i="1" l="1"/>
  <c r="D46" i="1"/>
  <c r="F22" i="1"/>
  <c r="G22" i="1" s="1"/>
  <c r="B23" i="1"/>
  <c r="E47" i="1" l="1"/>
  <c r="D47" i="1"/>
  <c r="D48" i="1" s="1"/>
  <c r="B24" i="1"/>
  <c r="F23" i="1"/>
  <c r="G23" i="1" s="1"/>
  <c r="D49" i="1" l="1"/>
  <c r="E48" i="1"/>
  <c r="B25" i="1"/>
  <c r="F24" i="1"/>
  <c r="G24" i="1" s="1"/>
  <c r="D50" i="1" l="1"/>
  <c r="E49" i="1"/>
  <c r="B26" i="1"/>
  <c r="F25" i="1"/>
  <c r="G25" i="1" s="1"/>
  <c r="D51" i="1" l="1"/>
  <c r="E50" i="1"/>
  <c r="B27" i="1"/>
  <c r="F26" i="1"/>
  <c r="G26" i="1" s="1"/>
  <c r="D52" i="1" l="1"/>
  <c r="E51" i="1"/>
  <c r="B28" i="1"/>
  <c r="F27" i="1"/>
  <c r="G27" i="1" s="1"/>
  <c r="D53" i="1" l="1"/>
  <c r="E52" i="1"/>
  <c r="F28" i="1"/>
  <c r="G28" i="1" s="1"/>
  <c r="B29" i="1"/>
  <c r="D54" i="1" l="1"/>
  <c r="E53" i="1"/>
  <c r="B30" i="1"/>
  <c r="F29" i="1"/>
  <c r="G29" i="1" s="1"/>
  <c r="D55" i="1" l="1"/>
  <c r="E54" i="1"/>
  <c r="B31" i="1"/>
  <c r="F30" i="1"/>
  <c r="G30" i="1" s="1"/>
  <c r="D56" i="1" l="1"/>
  <c r="E55" i="1"/>
  <c r="B32" i="1"/>
  <c r="F31" i="1"/>
  <c r="G31" i="1" s="1"/>
  <c r="D57" i="1" l="1"/>
  <c r="E56" i="1"/>
  <c r="B33" i="1"/>
  <c r="F32" i="1"/>
  <c r="G32" i="1" s="1"/>
  <c r="D58" i="1" l="1"/>
  <c r="E57" i="1"/>
  <c r="B34" i="1"/>
  <c r="F33" i="1"/>
  <c r="G33" i="1" s="1"/>
  <c r="D59" i="1" l="1"/>
  <c r="E58" i="1"/>
  <c r="F34" i="1"/>
  <c r="G34" i="1" s="1"/>
  <c r="B35" i="1"/>
  <c r="D60" i="1" l="1"/>
  <c r="E59" i="1"/>
  <c r="F35" i="1"/>
  <c r="G35" i="1" s="1"/>
  <c r="B36" i="1"/>
  <c r="D61" i="1" l="1"/>
  <c r="E60" i="1"/>
  <c r="F36" i="1"/>
  <c r="G36" i="1" s="1"/>
  <c r="B37" i="1"/>
  <c r="D62" i="1" l="1"/>
  <c r="E61" i="1"/>
  <c r="B38" i="1"/>
  <c r="F37" i="1"/>
  <c r="G37" i="1" s="1"/>
  <c r="D63" i="1" l="1"/>
  <c r="E62" i="1"/>
  <c r="B39" i="1"/>
  <c r="F38" i="1"/>
  <c r="G38" i="1" s="1"/>
  <c r="D64" i="1" l="1"/>
  <c r="E63" i="1"/>
  <c r="F39" i="1"/>
  <c r="G39" i="1" s="1"/>
  <c r="B40" i="1"/>
  <c r="D65" i="1" l="1"/>
  <c r="E64" i="1"/>
  <c r="F40" i="1"/>
  <c r="G40" i="1" s="1"/>
  <c r="B41" i="1"/>
  <c r="D66" i="1" l="1"/>
  <c r="E65" i="1"/>
  <c r="B42" i="1"/>
  <c r="F41" i="1"/>
  <c r="G41" i="1" s="1"/>
  <c r="D67" i="1" l="1"/>
  <c r="E66" i="1"/>
  <c r="B43" i="1"/>
  <c r="F42" i="1"/>
  <c r="G42" i="1" s="1"/>
  <c r="D68" i="1" l="1"/>
  <c r="E67" i="1"/>
  <c r="B44" i="1"/>
  <c r="F43" i="1"/>
  <c r="G43" i="1" s="1"/>
  <c r="D69" i="1" l="1"/>
  <c r="E68" i="1"/>
  <c r="F44" i="1"/>
  <c r="G44" i="1" s="1"/>
  <c r="B45" i="1"/>
  <c r="D70" i="1" l="1"/>
  <c r="E69" i="1"/>
  <c r="F45" i="1"/>
  <c r="G45" i="1" s="1"/>
  <c r="B46" i="1"/>
  <c r="D71" i="1" l="1"/>
  <c r="E70" i="1"/>
  <c r="B47" i="1"/>
  <c r="F46" i="1"/>
  <c r="G46" i="1" s="1"/>
  <c r="D72" i="1" l="1"/>
  <c r="E71" i="1"/>
  <c r="F47" i="1"/>
  <c r="G47" i="1" s="1"/>
  <c r="B48" i="1"/>
  <c r="D73" i="1" l="1"/>
  <c r="E72" i="1"/>
  <c r="B49" i="1"/>
  <c r="F48" i="1"/>
  <c r="G48" i="1" s="1"/>
  <c r="D74" i="1" l="1"/>
  <c r="E73" i="1"/>
  <c r="B50" i="1"/>
  <c r="F49" i="1"/>
  <c r="G49" i="1" s="1"/>
  <c r="D75" i="1" l="1"/>
  <c r="E74" i="1"/>
  <c r="F50" i="1"/>
  <c r="G50" i="1" s="1"/>
  <c r="B51" i="1"/>
  <c r="D76" i="1" l="1"/>
  <c r="E75" i="1"/>
  <c r="F51" i="1"/>
  <c r="G51" i="1" s="1"/>
  <c r="B52" i="1"/>
  <c r="D77" i="1" l="1"/>
  <c r="E76" i="1"/>
  <c r="B53" i="1"/>
  <c r="F52" i="1"/>
  <c r="G52" i="1" s="1"/>
  <c r="D78" i="1" l="1"/>
  <c r="E77" i="1"/>
  <c r="F53" i="1"/>
  <c r="G53" i="1" s="1"/>
  <c r="B54" i="1"/>
  <c r="D79" i="1" l="1"/>
  <c r="E78" i="1"/>
  <c r="F54" i="1"/>
  <c r="G54" i="1" s="1"/>
  <c r="B55" i="1"/>
  <c r="D80" i="1" l="1"/>
  <c r="E79" i="1"/>
  <c r="F55" i="1"/>
  <c r="G55" i="1" s="1"/>
  <c r="B56" i="1"/>
  <c r="D81" i="1" l="1"/>
  <c r="E80" i="1"/>
  <c r="B57" i="1"/>
  <c r="F56" i="1"/>
  <c r="G56" i="1" s="1"/>
  <c r="D82" i="1" l="1"/>
  <c r="E81" i="1"/>
  <c r="B58" i="1"/>
  <c r="F57" i="1"/>
  <c r="G57" i="1" s="1"/>
  <c r="E82" i="1" l="1"/>
  <c r="F58" i="1"/>
  <c r="G58" i="1" s="1"/>
  <c r="B59" i="1"/>
  <c r="E83" i="1" l="1"/>
  <c r="D83" i="1"/>
  <c r="B60" i="1"/>
  <c r="F59" i="1"/>
  <c r="G59" i="1" s="1"/>
  <c r="D84" i="1" l="1"/>
  <c r="D85" i="1" s="1"/>
  <c r="E84" i="1"/>
  <c r="B61" i="1"/>
  <c r="F60" i="1"/>
  <c r="G60" i="1" s="1"/>
  <c r="E85" i="1" l="1"/>
  <c r="D86" i="1"/>
  <c r="F61" i="1"/>
  <c r="G61" i="1" s="1"/>
  <c r="B62" i="1"/>
  <c r="D87" i="1" l="1"/>
  <c r="E86" i="1"/>
  <c r="F62" i="1"/>
  <c r="G62" i="1" s="1"/>
  <c r="B63" i="1"/>
  <c r="D88" i="1" l="1"/>
  <c r="E87" i="1"/>
  <c r="B64" i="1"/>
  <c r="F63" i="1"/>
  <c r="G63" i="1" s="1"/>
  <c r="D89" i="1" l="1"/>
  <c r="E88" i="1"/>
  <c r="F64" i="1"/>
  <c r="G64" i="1" s="1"/>
  <c r="B65" i="1"/>
  <c r="D90" i="1" l="1"/>
  <c r="E89" i="1"/>
  <c r="F65" i="1"/>
  <c r="G65" i="1" s="1"/>
  <c r="B66" i="1"/>
  <c r="D91" i="1" l="1"/>
  <c r="E90" i="1"/>
  <c r="B67" i="1"/>
  <c r="F66" i="1"/>
  <c r="G66" i="1" s="1"/>
  <c r="D92" i="1" l="1"/>
  <c r="E91" i="1"/>
  <c r="B68" i="1"/>
  <c r="F67" i="1"/>
  <c r="G67" i="1" s="1"/>
  <c r="D93" i="1" l="1"/>
  <c r="E92" i="1"/>
  <c r="F68" i="1"/>
  <c r="G68" i="1" s="1"/>
  <c r="B69" i="1"/>
  <c r="D94" i="1" l="1"/>
  <c r="E93" i="1"/>
  <c r="F69" i="1"/>
  <c r="G69" i="1" s="1"/>
  <c r="B70" i="1"/>
  <c r="D95" i="1" l="1"/>
  <c r="E94" i="1"/>
  <c r="B71" i="1"/>
  <c r="F70" i="1"/>
  <c r="G70" i="1" s="1"/>
  <c r="D96" i="1" l="1"/>
  <c r="E95" i="1"/>
  <c r="B72" i="1"/>
  <c r="F71" i="1"/>
  <c r="G71" i="1" s="1"/>
  <c r="D97" i="1" l="1"/>
  <c r="E96" i="1"/>
  <c r="B73" i="1"/>
  <c r="F72" i="1"/>
  <c r="G72" i="1" s="1"/>
  <c r="D98" i="1" l="1"/>
  <c r="E97" i="1"/>
  <c r="B74" i="1"/>
  <c r="F73" i="1"/>
  <c r="G73" i="1" s="1"/>
  <c r="D99" i="1" l="1"/>
  <c r="E98" i="1"/>
  <c r="F74" i="1"/>
  <c r="G74" i="1" s="1"/>
  <c r="B75" i="1"/>
  <c r="D100" i="1" l="1"/>
  <c r="E99" i="1"/>
  <c r="F75" i="1"/>
  <c r="G75" i="1" s="1"/>
  <c r="B76" i="1"/>
  <c r="D101" i="1" l="1"/>
  <c r="E100" i="1"/>
  <c r="B77" i="1"/>
  <c r="F76" i="1"/>
  <c r="G76" i="1" s="1"/>
  <c r="D102" i="1" l="1"/>
  <c r="E101" i="1"/>
  <c r="B78" i="1"/>
  <c r="F77" i="1"/>
  <c r="G77" i="1" s="1"/>
  <c r="D103" i="1" l="1"/>
  <c r="E102" i="1"/>
  <c r="F78" i="1"/>
  <c r="G78" i="1" s="1"/>
  <c r="B79" i="1"/>
  <c r="D104" i="1" l="1"/>
  <c r="E103" i="1"/>
  <c r="F79" i="1"/>
  <c r="G79" i="1" s="1"/>
  <c r="B80" i="1"/>
  <c r="D105" i="1" l="1"/>
  <c r="E104" i="1"/>
  <c r="B81" i="1"/>
  <c r="F80" i="1"/>
  <c r="G80" i="1" s="1"/>
  <c r="D106" i="1" l="1"/>
  <c r="E105" i="1"/>
  <c r="B82" i="1"/>
  <c r="F81" i="1"/>
  <c r="G81" i="1" s="1"/>
  <c r="D107" i="1" l="1"/>
  <c r="E106" i="1"/>
  <c r="F82" i="1"/>
  <c r="G82" i="1" s="1"/>
  <c r="B83" i="1"/>
  <c r="D108" i="1" l="1"/>
  <c r="E107" i="1"/>
  <c r="B84" i="1"/>
  <c r="F83" i="1"/>
  <c r="G83" i="1" s="1"/>
  <c r="D109" i="1" l="1"/>
  <c r="E108" i="1"/>
  <c r="F84" i="1"/>
  <c r="G84" i="1" s="1"/>
  <c r="B85" i="1"/>
  <c r="D110" i="1" l="1"/>
  <c r="E109" i="1"/>
  <c r="F85" i="1"/>
  <c r="G85" i="1" s="1"/>
  <c r="B86" i="1"/>
  <c r="D111" i="1" l="1"/>
  <c r="E110" i="1"/>
  <c r="B87" i="1"/>
  <c r="F86" i="1"/>
  <c r="G86" i="1" s="1"/>
  <c r="D112" i="1" l="1"/>
  <c r="E111" i="1"/>
  <c r="B88" i="1"/>
  <c r="F87" i="1"/>
  <c r="G87" i="1" s="1"/>
  <c r="D113" i="1" l="1"/>
  <c r="E112" i="1"/>
  <c r="F88" i="1"/>
  <c r="G88" i="1" s="1"/>
  <c r="B89" i="1"/>
  <c r="D114" i="1" l="1"/>
  <c r="E113" i="1"/>
  <c r="F89" i="1"/>
  <c r="G89" i="1" s="1"/>
  <c r="B90" i="1"/>
  <c r="D115" i="1" l="1"/>
  <c r="E114" i="1"/>
  <c r="B91" i="1"/>
  <c r="F90" i="1"/>
  <c r="G90" i="1" s="1"/>
  <c r="D116" i="1" l="1"/>
  <c r="E115" i="1"/>
  <c r="B92" i="1"/>
  <c r="F91" i="1"/>
  <c r="G91" i="1" s="1"/>
  <c r="D117" i="1" l="1"/>
  <c r="E116" i="1"/>
  <c r="F92" i="1"/>
  <c r="G92" i="1" s="1"/>
  <c r="B93" i="1"/>
  <c r="D118" i="1" l="1"/>
  <c r="E117" i="1"/>
  <c r="F93" i="1"/>
  <c r="G93" i="1" s="1"/>
  <c r="B94" i="1"/>
  <c r="D119" i="1" l="1"/>
  <c r="E118" i="1"/>
  <c r="B95" i="1"/>
  <c r="F94" i="1"/>
  <c r="G94" i="1" s="1"/>
  <c r="D120" i="1" l="1"/>
  <c r="E119" i="1"/>
  <c r="B96" i="1"/>
  <c r="F95" i="1"/>
  <c r="G95" i="1" s="1"/>
  <c r="D121" i="1" l="1"/>
  <c r="E120" i="1"/>
  <c r="B97" i="1"/>
  <c r="F96" i="1"/>
  <c r="G96" i="1" s="1"/>
  <c r="D122" i="1" l="1"/>
  <c r="E121" i="1"/>
  <c r="F97" i="1"/>
  <c r="G97" i="1" s="1"/>
  <c r="B98" i="1"/>
  <c r="D123" i="1" l="1"/>
  <c r="E122" i="1"/>
  <c r="F98" i="1"/>
  <c r="G98" i="1" s="1"/>
  <c r="B99" i="1"/>
  <c r="D124" i="1" l="1"/>
  <c r="E123" i="1"/>
  <c r="B100" i="1"/>
  <c r="F99" i="1"/>
  <c r="G99" i="1" s="1"/>
  <c r="D125" i="1" l="1"/>
  <c r="E124" i="1"/>
  <c r="B101" i="1"/>
  <c r="F100" i="1"/>
  <c r="G100" i="1" s="1"/>
  <c r="D126" i="1" l="1"/>
  <c r="E125" i="1"/>
  <c r="F101" i="1"/>
  <c r="G101" i="1" s="1"/>
  <c r="B102" i="1"/>
  <c r="D127" i="1" l="1"/>
  <c r="E126" i="1"/>
  <c r="F102" i="1"/>
  <c r="G102" i="1" s="1"/>
  <c r="B103" i="1"/>
  <c r="D128" i="1" l="1"/>
  <c r="E127" i="1"/>
  <c r="B104" i="1"/>
  <c r="F103" i="1"/>
  <c r="G103" i="1" s="1"/>
  <c r="D129" i="1" l="1"/>
  <c r="E128" i="1"/>
  <c r="B105" i="1"/>
  <c r="F104" i="1"/>
  <c r="G104" i="1" s="1"/>
  <c r="D130" i="1" l="1"/>
  <c r="E129" i="1"/>
  <c r="F105" i="1"/>
  <c r="G105" i="1" s="1"/>
  <c r="B106" i="1"/>
  <c r="D131" i="1" l="1"/>
  <c r="E130" i="1"/>
  <c r="F106" i="1"/>
  <c r="G106" i="1" s="1"/>
  <c r="B107" i="1"/>
  <c r="D132" i="1" l="1"/>
  <c r="E131" i="1"/>
  <c r="B108" i="1"/>
  <c r="F107" i="1"/>
  <c r="G107" i="1" s="1"/>
  <c r="D133" i="1" l="1"/>
  <c r="E132" i="1"/>
  <c r="F108" i="1"/>
  <c r="G108" i="1" s="1"/>
  <c r="B109" i="1"/>
  <c r="D134" i="1" l="1"/>
  <c r="E133" i="1"/>
  <c r="B110" i="1"/>
  <c r="F109" i="1"/>
  <c r="G109" i="1" s="1"/>
  <c r="D135" i="1" l="1"/>
  <c r="E134" i="1"/>
  <c r="B111" i="1"/>
  <c r="F110" i="1"/>
  <c r="G110" i="1" s="1"/>
  <c r="D136" i="1" l="1"/>
  <c r="E135" i="1"/>
  <c r="F111" i="1"/>
  <c r="G111" i="1" s="1"/>
  <c r="B112" i="1"/>
  <c r="D137" i="1" l="1"/>
  <c r="E136" i="1"/>
  <c r="F112" i="1"/>
  <c r="G112" i="1" s="1"/>
  <c r="B113" i="1"/>
  <c r="D138" i="1" l="1"/>
  <c r="E137" i="1"/>
  <c r="B114" i="1"/>
  <c r="F113" i="1"/>
  <c r="G113" i="1" s="1"/>
  <c r="D139" i="1" l="1"/>
  <c r="E138" i="1"/>
  <c r="B115" i="1"/>
  <c r="F114" i="1"/>
  <c r="G114" i="1" s="1"/>
  <c r="D140" i="1" l="1"/>
  <c r="E139" i="1"/>
  <c r="F115" i="1"/>
  <c r="G115" i="1" s="1"/>
  <c r="B116" i="1"/>
  <c r="D141" i="1" l="1"/>
  <c r="E140" i="1"/>
  <c r="F116" i="1"/>
  <c r="G116" i="1" s="1"/>
  <c r="B117" i="1"/>
  <c r="D142" i="1" l="1"/>
  <c r="E141" i="1"/>
  <c r="B118" i="1"/>
  <c r="F117" i="1"/>
  <c r="G117" i="1" s="1"/>
  <c r="D143" i="1" l="1"/>
  <c r="E142" i="1"/>
  <c r="B119" i="1"/>
  <c r="F118" i="1"/>
  <c r="G118" i="1" s="1"/>
  <c r="D144" i="1" l="1"/>
  <c r="E143" i="1"/>
  <c r="B120" i="1"/>
  <c r="F119" i="1"/>
  <c r="G119" i="1" s="1"/>
  <c r="D145" i="1" l="1"/>
  <c r="E144" i="1"/>
  <c r="B121" i="1"/>
  <c r="F120" i="1"/>
  <c r="G120" i="1" s="1"/>
  <c r="D146" i="1" l="1"/>
  <c r="E145" i="1"/>
  <c r="F121" i="1"/>
  <c r="G121" i="1" s="1"/>
  <c r="B122" i="1"/>
  <c r="D147" i="1" l="1"/>
  <c r="E146" i="1"/>
  <c r="F122" i="1"/>
  <c r="G122" i="1" s="1"/>
  <c r="B123" i="1"/>
  <c r="D148" i="1" l="1"/>
  <c r="E147" i="1"/>
  <c r="B124" i="1"/>
  <c r="F123" i="1"/>
  <c r="G123" i="1" s="1"/>
  <c r="D149" i="1" l="1"/>
  <c r="E148" i="1"/>
  <c r="B125" i="1"/>
  <c r="F124" i="1"/>
  <c r="G124" i="1" s="1"/>
  <c r="D150" i="1" l="1"/>
  <c r="E149" i="1"/>
  <c r="F125" i="1"/>
  <c r="G125" i="1" s="1"/>
  <c r="B126" i="1"/>
  <c r="D151" i="1" l="1"/>
  <c r="E150" i="1"/>
  <c r="F126" i="1"/>
  <c r="G126" i="1" s="1"/>
  <c r="B127" i="1"/>
  <c r="D152" i="1" l="1"/>
  <c r="E151" i="1"/>
  <c r="B128" i="1"/>
  <c r="F127" i="1"/>
  <c r="G127" i="1" s="1"/>
  <c r="D153" i="1" l="1"/>
  <c r="E152" i="1"/>
  <c r="B129" i="1"/>
  <c r="F128" i="1"/>
  <c r="G128" i="1" s="1"/>
  <c r="E153" i="1" l="1"/>
  <c r="F129" i="1"/>
  <c r="G129" i="1" s="1"/>
  <c r="B130" i="1"/>
  <c r="E154" i="1" l="1"/>
  <c r="D154" i="1"/>
  <c r="D155" i="1" s="1"/>
  <c r="F130" i="1"/>
  <c r="G130" i="1" s="1"/>
  <c r="B131" i="1"/>
  <c r="E155" i="1" l="1"/>
  <c r="F131" i="1"/>
  <c r="G131" i="1" s="1"/>
  <c r="B132" i="1"/>
  <c r="E156" i="1" l="1"/>
  <c r="D156" i="1"/>
  <c r="D157" i="1" s="1"/>
  <c r="F132" i="1"/>
  <c r="G132" i="1" s="1"/>
  <c r="B133" i="1"/>
  <c r="E157" i="1" l="1"/>
  <c r="B134" i="1"/>
  <c r="F133" i="1"/>
  <c r="G133" i="1" s="1"/>
  <c r="E158" i="1" l="1"/>
  <c r="D158" i="1"/>
  <c r="D159" i="1" s="1"/>
  <c r="B135" i="1"/>
  <c r="F134" i="1"/>
  <c r="G134" i="1" s="1"/>
  <c r="E159" i="1" l="1"/>
  <c r="F135" i="1"/>
  <c r="G135" i="1" s="1"/>
  <c r="B136" i="1"/>
  <c r="E160" i="1" l="1"/>
  <c r="D160" i="1"/>
  <c r="F136" i="1"/>
  <c r="G136" i="1" s="1"/>
  <c r="B137" i="1"/>
  <c r="E161" i="1" l="1"/>
  <c r="B138" i="1"/>
  <c r="F137" i="1"/>
  <c r="G137" i="1" s="1"/>
  <c r="B139" i="1" l="1"/>
  <c r="F138" i="1"/>
  <c r="G138" i="1" s="1"/>
  <c r="F139" i="1" l="1"/>
  <c r="G139" i="1" s="1"/>
  <c r="B140" i="1"/>
  <c r="F140" i="1" l="1"/>
  <c r="G140" i="1" s="1"/>
  <c r="B141" i="1"/>
  <c r="B142" i="1" l="1"/>
  <c r="F141" i="1"/>
  <c r="G141" i="1" s="1"/>
  <c r="B143" i="1" l="1"/>
  <c r="F142" i="1"/>
  <c r="G142" i="1" s="1"/>
  <c r="B144" i="1" l="1"/>
  <c r="F143" i="1"/>
  <c r="G143" i="1" s="1"/>
  <c r="B145" i="1" l="1"/>
  <c r="F144" i="1"/>
  <c r="G144" i="1" s="1"/>
  <c r="F145" i="1" l="1"/>
  <c r="G145" i="1" s="1"/>
  <c r="B146" i="1"/>
  <c r="F146" i="1" l="1"/>
  <c r="G146" i="1" s="1"/>
  <c r="B147" i="1"/>
  <c r="B148" i="1" l="1"/>
  <c r="F147" i="1"/>
  <c r="G147" i="1" s="1"/>
  <c r="B149" i="1" l="1"/>
  <c r="F148" i="1"/>
  <c r="G148" i="1" s="1"/>
  <c r="F149" i="1" l="1"/>
  <c r="G149" i="1" s="1"/>
  <c r="B150" i="1"/>
  <c r="F150" i="1" l="1"/>
  <c r="G150" i="1" s="1"/>
  <c r="B151" i="1"/>
  <c r="B152" i="1" l="1"/>
  <c r="F151" i="1"/>
  <c r="G151" i="1" s="1"/>
  <c r="B153" i="1" l="1"/>
  <c r="F152" i="1"/>
  <c r="G152" i="1" s="1"/>
  <c r="F153" i="1" l="1"/>
  <c r="G153" i="1" s="1"/>
  <c r="B154" i="1"/>
  <c r="F154" i="1" l="1"/>
  <c r="G154" i="1" s="1"/>
  <c r="B155" i="1"/>
  <c r="B156" i="1" l="1"/>
  <c r="F155" i="1"/>
  <c r="G155" i="1" s="1"/>
  <c r="F156" i="1" l="1"/>
  <c r="G156" i="1" s="1"/>
  <c r="B157" i="1"/>
  <c r="B158" i="1" l="1"/>
  <c r="F157" i="1"/>
  <c r="G157" i="1" s="1"/>
  <c r="B159" i="1" l="1"/>
  <c r="F158" i="1"/>
  <c r="G158" i="1" s="1"/>
  <c r="B160" i="1" l="1"/>
  <c r="F160" i="1" s="1"/>
  <c r="G160" i="1" s="1"/>
  <c r="G161" i="1" s="1"/>
  <c r="F159" i="1"/>
  <c r="G159" i="1" s="1"/>
  <c r="F161" i="1" l="1"/>
</calcChain>
</file>

<file path=xl/sharedStrings.xml><?xml version="1.0" encoding="utf-8"?>
<sst xmlns="http://schemas.openxmlformats.org/spreadsheetml/2006/main" count="20" uniqueCount="16">
  <si>
    <t>Valoare imprumut</t>
  </si>
  <si>
    <t>Dobanda</t>
  </si>
  <si>
    <t>Marja</t>
  </si>
  <si>
    <t>Robor publicat la 09.04.2019</t>
  </si>
  <si>
    <t>Sold credit</t>
  </si>
  <si>
    <t>Rambursare principal</t>
  </si>
  <si>
    <t>Total</t>
  </si>
  <si>
    <t>Data</t>
  </si>
  <si>
    <t>6=4+5</t>
  </si>
  <si>
    <t>Grafic estimativ de utilizare si rambursare imprumut</t>
  </si>
  <si>
    <t xml:space="preserve">Trageri </t>
  </si>
  <si>
    <t>Comisioane</t>
  </si>
  <si>
    <t>Principal</t>
  </si>
  <si>
    <t>Dobanzi</t>
  </si>
  <si>
    <t>Robor 3 luni publicat  la data de 09.04.2019</t>
  </si>
  <si>
    <t>Data estimativa semnare contract: 31.05.2019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</si>
</sst>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;[Red]\-General"/>
    <numFmt numFmtId="165" formatCode="[$-409]d\-mmm\-yy;@"/>
    <numFmt numFmtId="166" formatCode="_-* #,##0.00\ _l_e_i_-;\-* #,##0.00\ _l_e_i_-;_-* &quot;-&quot;??\ _l_e_i_-;_-@_-"/>
    <numFmt numFmtId="167" formatCode="&quot;? &quot;#,##0_);[Red]&quot;(? &quot;#,##0\)"/>
    <numFmt numFmtId="168" formatCode="&quot;\ &quot;#,##0_);[Red]&quot;(\ &quot;#,##0\)"/>
    <numFmt numFmtId="169" formatCode="&quot;£ &quot;#,##0_);[Red]&quot;(£ &quot;#,##0\)"/>
    <numFmt numFmtId="170" formatCode="&quot;$ &quot;#,##0_);&quot;($ &quot;#,##0\);\-_)"/>
    <numFmt numFmtId="171" formatCode="0%_);\(0%\);\-_)"/>
    <numFmt numFmtId="172" formatCode="#,##0_);\(#,##0\);\-_)"/>
    <numFmt numFmtId="173" formatCode="&quot;$ &quot;#,##0.0_);&quot;($ &quot;#,##0.0\);\-_)"/>
    <numFmt numFmtId="174" formatCode="0.0%_);\(0.0%\);\-_)"/>
    <numFmt numFmtId="175" formatCode="#,##0.0_);\(#,##0.0\);\-_)"/>
    <numFmt numFmtId="176" formatCode="&quot;$ &quot;#,##0.00_);&quot;($ &quot;#,##0.00\);\-_)"/>
    <numFmt numFmtId="177" formatCode="0.00%_);\(0.00%\);\-_)"/>
    <numFmt numFmtId="178" formatCode="#,##0.00_);\(#,##0.00\);\-_)"/>
    <numFmt numFmtId="179" formatCode="&quot;$ &quot;#,##0.000_);&quot;($ &quot;#,##0.000\);\-_)"/>
    <numFmt numFmtId="180" formatCode="0.000%_);\(0.000%\);\-_)"/>
    <numFmt numFmtId="181" formatCode="#,##0.000_);\(#,##0.000\);\-_)"/>
    <numFmt numFmtId="182" formatCode="d\-mmm\-yy_);d\-mmm\-yy_);&quot;&quot;"/>
    <numFmt numFmtId="183" formatCode="#,_);\(#,\);\-_)"/>
    <numFmt numFmtId="184" formatCode="#,##0_);\(#,##0\);&quot;- &quot;"/>
    <numFmt numFmtId="185" formatCode="&quot;•  &quot;@"/>
    <numFmt numFmtId="186" formatCode="0.000_)"/>
    <numFmt numFmtId="187" formatCode="#,##0.0_);\(#,##0.0\)"/>
    <numFmt numFmtId="188" formatCode="#,##0.00;\-#,##0.00"/>
    <numFmt numFmtId="189" formatCode="#,##0.000_);\(#,##0.000\)"/>
    <numFmt numFmtId="190" formatCode="_-* #,##0.00_-;\-* #,##0.00_-;_-* &quot;-&quot;??_-;_-@_-"/>
    <numFmt numFmtId="191" formatCode="&quot;$ &quot;#,##0.0_);&quot;($ &quot;#,##0.0\)"/>
    <numFmt numFmtId="192" formatCode="&quot;$ &quot;#,##0.00_);&quot;($ &quot;#,##0.00\)"/>
    <numFmt numFmtId="193" formatCode="&quot;$ &quot;#,##0.000_);&quot;($ &quot;#,##0.000\)"/>
    <numFmt numFmtId="194" formatCode="&quot;  &quot;_•&quot;–    &quot;@"/>
    <numFmt numFmtId="195" formatCode="mmmm\ d&quot;, &quot;yyyy_)"/>
    <numFmt numFmtId="196" formatCode="d\-mmm\-yy_)"/>
    <numFmt numFmtId="197" formatCode="m/d/yy_)"/>
    <numFmt numFmtId="198" formatCode="m/yy_)"/>
    <numFmt numFmtId="199" formatCode="mmm\-yy_)"/>
    <numFmt numFmtId="200" formatCode="_-[$€-2]\ * #,##0.00_-;\-[$€-2]\ * #,##0.00_-;_-[$€-2]\ * \-??_-"/>
    <numFmt numFmtId="201" formatCode="#\ ?/?_)"/>
    <numFmt numFmtId="202" formatCode=";;;"/>
    <numFmt numFmtId="203" formatCode="0.00_)"/>
    <numFmt numFmtId="204" formatCode="_(* #,##0_);_(* \(#,##0\);_(* &quot;-&quot;??_);_(@_)"/>
    <numFmt numFmtId="205" formatCode="0.0%_);\(0.0%\)"/>
    <numFmt numFmtId="206" formatCode="0.00%_);\(0.00%\)"/>
    <numFmt numFmtId="207" formatCode="0.000%_);\(0.000%\)"/>
    <numFmt numFmtId="208" formatCode="#,##0_);\(#,##0\);\-_);&quot;• &quot;@_)"/>
    <numFmt numFmtId="209" formatCode="#,##0_);\(#,##0\);\-_);&quot;– &quot;@"/>
    <numFmt numFmtId="210" formatCode="#,##0_);\(#,##0\);\-_);&quot;— &quot;@"/>
    <numFmt numFmtId="211" formatCode="#,##0\x_);\(#,##0&quot;x)&quot;"/>
    <numFmt numFmtId="212" formatCode="#,##0.0\x_);\(#,##0.0&quot;x)&quot;"/>
    <numFmt numFmtId="213" formatCode="#,##0.00\x_);\(#,##0.00&quot;x)&quot;"/>
    <numFmt numFmtId="214" formatCode="_(* #,##0_);_(* \(#,##0\);_(* \-_);_(@_)"/>
  </numFmts>
  <fonts count="36"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color rgb="FFFF0000"/>
      <name val="Times New Roman"/>
      <family val="1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2"/>
      <name val="Times New Roman"/>
      <family val="1"/>
    </font>
    <font>
      <sz val="11"/>
      <color indexed="17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name val="Times"/>
      <family val="1"/>
    </font>
    <font>
      <sz val="12"/>
      <name val="Times New Roman"/>
      <family val="1"/>
    </font>
    <font>
      <sz val="10"/>
      <name val="Arial"/>
      <family val="2"/>
    </font>
    <font>
      <i/>
      <sz val="11"/>
      <color indexed="23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u/>
      <sz val="11"/>
      <color theme="10"/>
      <name val="Calibri"/>
      <family val="2"/>
      <scheme val="minor"/>
    </font>
    <font>
      <b/>
      <sz val="11"/>
      <color indexed="63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60"/>
      <name val="Calibri"/>
      <family val="2"/>
      <charset val="238"/>
    </font>
    <font>
      <b/>
      <i/>
      <sz val="16"/>
      <name val="Helv"/>
      <family val="2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!!Helvetica"/>
    </font>
    <font>
      <u/>
      <sz val="11"/>
      <color indexed="12"/>
      <name val="ＭＳ Ｐゴシック"/>
      <family val="3"/>
      <charset val="128"/>
    </font>
    <font>
      <sz val="11"/>
      <name val="돋움"/>
      <family val="2"/>
    </font>
    <font>
      <sz val="11"/>
      <color indexed="8"/>
      <name val="ＭＳ Ｐゴシック"/>
      <family val="2"/>
      <charset val="128"/>
    </font>
    <font>
      <u/>
      <sz val="11"/>
      <color indexed="20"/>
      <name val="ＭＳ Ｐゴシック"/>
      <family val="3"/>
      <charset val="128"/>
    </font>
    <font>
      <b/>
      <sz val="10"/>
      <name val="Times New Roman"/>
      <family val="1"/>
    </font>
    <font>
      <b/>
      <sz val="11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5"/>
        <bgColor indexed="29"/>
      </patternFill>
    </fill>
    <fill>
      <patternFill patternType="solid">
        <fgColor indexed="47"/>
        <bgColor indexed="22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55"/>
        <bgColor indexed="23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65">
    <xf numFmtId="164" fontId="0" fillId="2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2" borderId="0" applyBorder="0" applyAlignment="0" applyProtection="0"/>
    <xf numFmtId="168" fontId="2" fillId="2" borderId="0" applyBorder="0" applyAlignment="0" applyProtection="0"/>
    <xf numFmtId="169" fontId="2" fillId="2" borderId="0" applyBorder="0" applyAlignment="0" applyProtection="0"/>
    <xf numFmtId="168" fontId="2" fillId="2" borderId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170" fontId="2" fillId="2" borderId="0" applyBorder="0" applyAlignment="0" applyProtection="0"/>
    <xf numFmtId="171" fontId="2" fillId="2" borderId="0" applyBorder="0" applyAlignment="0" applyProtection="0"/>
    <xf numFmtId="172" fontId="2" fillId="2" borderId="0" applyBorder="0" applyAlignment="0" applyProtection="0"/>
    <xf numFmtId="173" fontId="2" fillId="2" borderId="0" applyBorder="0" applyAlignment="0" applyProtection="0"/>
    <xf numFmtId="174" fontId="2" fillId="2" borderId="0" applyBorder="0" applyAlignment="0" applyProtection="0"/>
    <xf numFmtId="175" fontId="2" fillId="2" borderId="0" applyBorder="0" applyAlignment="0" applyProtection="0"/>
    <xf numFmtId="176" fontId="2" fillId="2" borderId="0" applyBorder="0" applyAlignment="0" applyProtection="0"/>
    <xf numFmtId="177" fontId="2" fillId="2" borderId="0" applyBorder="0" applyAlignment="0" applyProtection="0"/>
    <xf numFmtId="178" fontId="2" fillId="2" borderId="0" applyBorder="0" applyAlignment="0" applyProtection="0"/>
    <xf numFmtId="179" fontId="2" fillId="2" borderId="0" applyBorder="0" applyAlignment="0" applyProtection="0"/>
    <xf numFmtId="180" fontId="2" fillId="2" borderId="0" applyBorder="0" applyAlignment="0" applyProtection="0"/>
    <xf numFmtId="181" fontId="2" fillId="2" borderId="0" applyBorder="0" applyAlignment="0" applyProtection="0"/>
    <xf numFmtId="182" fontId="2" fillId="2" borderId="0" applyBorder="0" applyAlignment="0" applyProtection="0"/>
    <xf numFmtId="183" fontId="2" fillId="2" borderId="0" applyBorder="0" applyAlignment="0" applyProtection="0"/>
    <xf numFmtId="184" fontId="2" fillId="2" borderId="0" applyBorder="0" applyAlignment="0"/>
    <xf numFmtId="164" fontId="7" fillId="2" borderId="1" applyAlignment="0" applyProtection="0"/>
    <xf numFmtId="185" fontId="2" fillId="2" borderId="0" applyBorder="0" applyAlignment="0" applyProtection="0"/>
    <xf numFmtId="0" fontId="8" fillId="23" borderId="0" applyNumberFormat="0" applyBorder="0" applyAlignment="0" applyProtection="0"/>
    <xf numFmtId="0" fontId="9" fillId="24" borderId="2" applyNumberFormat="0" applyAlignment="0" applyProtection="0"/>
    <xf numFmtId="0" fontId="9" fillId="25" borderId="2" applyNumberFormat="0" applyAlignment="0" applyProtection="0"/>
    <xf numFmtId="0" fontId="9" fillId="25" borderId="2" applyNumberFormat="0" applyAlignment="0" applyProtection="0"/>
    <xf numFmtId="0" fontId="9" fillId="25" borderId="2" applyNumberFormat="0" applyAlignment="0" applyProtection="0"/>
    <xf numFmtId="0" fontId="9" fillId="25" borderId="2" applyNumberFormat="0" applyAlignment="0" applyProtection="0"/>
    <xf numFmtId="0" fontId="9" fillId="25" borderId="2" applyNumberFormat="0" applyAlignment="0" applyProtection="0"/>
    <xf numFmtId="0" fontId="9" fillId="25" borderId="2" applyNumberFormat="0" applyAlignment="0" applyProtection="0"/>
    <xf numFmtId="0" fontId="9" fillId="25" borderId="2" applyNumberFormat="0" applyAlignment="0" applyProtection="0"/>
    <xf numFmtId="0" fontId="9" fillId="25" borderId="2" applyNumberFormat="0" applyAlignment="0" applyProtection="0"/>
    <xf numFmtId="0" fontId="9" fillId="25" borderId="2" applyNumberFormat="0" applyAlignment="0" applyProtection="0"/>
    <xf numFmtId="0" fontId="9" fillId="25" borderId="2" applyNumberFormat="0" applyAlignment="0" applyProtection="0"/>
    <xf numFmtId="0" fontId="9" fillId="25" borderId="2" applyNumberFormat="0" applyAlignment="0" applyProtection="0"/>
    <xf numFmtId="0" fontId="9" fillId="25" borderId="2" applyNumberFormat="0" applyAlignment="0" applyProtection="0"/>
    <xf numFmtId="0" fontId="9" fillId="25" borderId="2" applyNumberFormat="0" applyAlignment="0" applyProtection="0"/>
    <xf numFmtId="0" fontId="9" fillId="25" borderId="2" applyNumberFormat="0" applyAlignment="0" applyProtection="0"/>
    <xf numFmtId="0" fontId="9" fillId="25" borderId="2" applyNumberFormat="0" applyAlignment="0" applyProtection="0"/>
    <xf numFmtId="0" fontId="9" fillId="25" borderId="2" applyNumberFormat="0" applyAlignment="0" applyProtection="0"/>
    <xf numFmtId="0" fontId="9" fillId="25" borderId="2" applyNumberFormat="0" applyAlignment="0" applyProtection="0"/>
    <xf numFmtId="0" fontId="10" fillId="0" borderId="3" applyNumberFormat="0" applyFill="0" applyAlignment="0" applyProtection="0"/>
    <xf numFmtId="0" fontId="11" fillId="26" borderId="4" applyNumberFormat="0" applyAlignment="0" applyProtection="0"/>
    <xf numFmtId="0" fontId="11" fillId="26" borderId="4" applyNumberFormat="0" applyAlignment="0" applyProtection="0"/>
    <xf numFmtId="0" fontId="11" fillId="26" borderId="4" applyNumberFormat="0" applyAlignment="0" applyProtection="0"/>
    <xf numFmtId="0" fontId="11" fillId="26" borderId="4" applyNumberFormat="0" applyAlignment="0" applyProtection="0"/>
    <xf numFmtId="0" fontId="11" fillId="26" borderId="4" applyNumberFormat="0" applyAlignment="0" applyProtection="0"/>
    <xf numFmtId="0" fontId="11" fillId="26" borderId="4" applyNumberFormat="0" applyAlignment="0" applyProtection="0"/>
    <xf numFmtId="0" fontId="11" fillId="26" borderId="4" applyNumberFormat="0" applyAlignment="0" applyProtection="0"/>
    <xf numFmtId="0" fontId="11" fillId="26" borderId="4" applyNumberFormat="0" applyAlignment="0" applyProtection="0"/>
    <xf numFmtId="0" fontId="11" fillId="26" borderId="4" applyNumberFormat="0" applyAlignment="0" applyProtection="0"/>
    <xf numFmtId="0" fontId="11" fillId="26" borderId="4" applyNumberFormat="0" applyAlignment="0" applyProtection="0"/>
    <xf numFmtId="0" fontId="11" fillId="26" borderId="4" applyNumberFormat="0" applyAlignment="0" applyProtection="0"/>
    <xf numFmtId="0" fontId="11" fillId="26" borderId="4" applyNumberFormat="0" applyAlignment="0" applyProtection="0"/>
    <xf numFmtId="0" fontId="11" fillId="26" borderId="4" applyNumberFormat="0" applyAlignment="0" applyProtection="0"/>
    <xf numFmtId="0" fontId="11" fillId="26" borderId="4" applyNumberFormat="0" applyAlignment="0" applyProtection="0"/>
    <xf numFmtId="0" fontId="11" fillId="26" borderId="4" applyNumberFormat="0" applyAlignment="0" applyProtection="0"/>
    <xf numFmtId="0" fontId="11" fillId="26" borderId="4" applyNumberFormat="0" applyAlignment="0" applyProtection="0"/>
    <xf numFmtId="0" fontId="11" fillId="26" borderId="4" applyNumberFormat="0" applyAlignment="0" applyProtection="0"/>
    <xf numFmtId="186" fontId="12" fillId="0" borderId="0"/>
    <xf numFmtId="186" fontId="12" fillId="0" borderId="0"/>
    <xf numFmtId="186" fontId="12" fillId="0" borderId="0"/>
    <xf numFmtId="186" fontId="12" fillId="0" borderId="0"/>
    <xf numFmtId="186" fontId="12" fillId="0" borderId="0"/>
    <xf numFmtId="186" fontId="12" fillId="0" borderId="0"/>
    <xf numFmtId="186" fontId="12" fillId="0" borderId="0"/>
    <xf numFmtId="186" fontId="12" fillId="0" borderId="0"/>
    <xf numFmtId="187" fontId="2" fillId="2" borderId="0" applyBorder="0" applyAlignment="0" applyProtection="0"/>
    <xf numFmtId="188" fontId="2" fillId="2" borderId="0" applyBorder="0" applyAlignment="0" applyProtection="0"/>
    <xf numFmtId="189" fontId="2" fillId="2" borderId="0" applyBorder="0" applyAlignment="0" applyProtection="0"/>
    <xf numFmtId="0" fontId="13" fillId="2" borderId="0"/>
    <xf numFmtId="169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2" fillId="2" borderId="0" applyBorder="0" applyAlignment="0" applyProtection="0"/>
    <xf numFmtId="192" fontId="2" fillId="2" borderId="0" applyBorder="0" applyAlignment="0" applyProtection="0"/>
    <xf numFmtId="193" fontId="2" fillId="2" borderId="0" applyBorder="0" applyAlignment="0" applyProtection="0"/>
    <xf numFmtId="194" fontId="2" fillId="2" borderId="0" applyBorder="0" applyAlignment="0" applyProtection="0"/>
    <xf numFmtId="195" fontId="2" fillId="2" borderId="0" applyBorder="0" applyAlignment="0" applyProtection="0"/>
    <xf numFmtId="196" fontId="2" fillId="2" borderId="0" applyBorder="0" applyAlignment="0" applyProtection="0"/>
    <xf numFmtId="197" fontId="2" fillId="2" borderId="0" applyBorder="0" applyAlignment="0" applyProtection="0"/>
    <xf numFmtId="198" fontId="2" fillId="2" borderId="0" applyBorder="0" applyAlignment="0" applyProtection="0"/>
    <xf numFmtId="199" fontId="2" fillId="2" borderId="0" applyBorder="0" applyAlignment="0" applyProtection="0"/>
    <xf numFmtId="195" fontId="2" fillId="2" borderId="0" applyBorder="0" applyAlignment="0" applyProtection="0"/>
    <xf numFmtId="0" fontId="6" fillId="27" borderId="0" applyNumberFormat="0" applyBorder="0" applyAlignment="0" applyProtection="0"/>
    <xf numFmtId="200" fontId="2" fillId="2" borderId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2" borderId="0" applyBorder="0" applyAlignment="0" applyProtection="0"/>
    <xf numFmtId="0" fontId="2" fillId="2" borderId="0" applyBorder="0" applyAlignment="0" applyProtection="0"/>
    <xf numFmtId="201" fontId="2" fillId="2" borderId="0" applyBorder="0" applyAlignment="0" applyProtection="0"/>
    <xf numFmtId="0" fontId="2" fillId="2" borderId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202" fontId="2" fillId="2" borderId="0" applyBorder="0" applyAlignment="0" applyProtection="0"/>
    <xf numFmtId="0" fontId="19" fillId="0" borderId="0" applyNumberFormat="0" applyFill="0" applyBorder="0" applyAlignment="0" applyProtection="0"/>
    <xf numFmtId="0" fontId="20" fillId="24" borderId="8" applyNumberFormat="0" applyAlignment="0" applyProtection="0"/>
    <xf numFmtId="0" fontId="21" fillId="10" borderId="2" applyNumberFormat="0" applyAlignment="0" applyProtection="0"/>
    <xf numFmtId="0" fontId="21" fillId="10" borderId="2" applyNumberFormat="0" applyAlignment="0" applyProtection="0"/>
    <xf numFmtId="0" fontId="21" fillId="10" borderId="2" applyNumberFormat="0" applyAlignment="0" applyProtection="0"/>
    <xf numFmtId="0" fontId="21" fillId="10" borderId="2" applyNumberFormat="0" applyAlignment="0" applyProtection="0"/>
    <xf numFmtId="0" fontId="21" fillId="10" borderId="2" applyNumberFormat="0" applyAlignment="0" applyProtection="0"/>
    <xf numFmtId="0" fontId="21" fillId="10" borderId="2" applyNumberFormat="0" applyAlignment="0" applyProtection="0"/>
    <xf numFmtId="0" fontId="21" fillId="10" borderId="2" applyNumberFormat="0" applyAlignment="0" applyProtection="0"/>
    <xf numFmtId="0" fontId="21" fillId="10" borderId="2" applyNumberFormat="0" applyAlignment="0" applyProtection="0"/>
    <xf numFmtId="0" fontId="21" fillId="10" borderId="2" applyNumberFormat="0" applyAlignment="0" applyProtection="0"/>
    <xf numFmtId="0" fontId="21" fillId="10" borderId="2" applyNumberFormat="0" applyAlignment="0" applyProtection="0"/>
    <xf numFmtId="0" fontId="21" fillId="10" borderId="2" applyNumberFormat="0" applyAlignment="0" applyProtection="0"/>
    <xf numFmtId="0" fontId="21" fillId="10" borderId="2" applyNumberFormat="0" applyAlignment="0" applyProtection="0"/>
    <xf numFmtId="0" fontId="21" fillId="10" borderId="2" applyNumberFormat="0" applyAlignment="0" applyProtection="0"/>
    <xf numFmtId="0" fontId="21" fillId="10" borderId="2" applyNumberFormat="0" applyAlignment="0" applyProtection="0"/>
    <xf numFmtId="0" fontId="21" fillId="10" borderId="2" applyNumberFormat="0" applyAlignment="0" applyProtection="0"/>
    <xf numFmtId="0" fontId="21" fillId="10" borderId="2" applyNumberFormat="0" applyAlignment="0" applyProtection="0"/>
    <xf numFmtId="0" fontId="21" fillId="10" borderId="2" applyNumberFormat="0" applyAlignment="0" applyProtection="0"/>
    <xf numFmtId="0" fontId="21" fillId="28" borderId="2" applyNumberFormat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203" fontId="23" fillId="0" borderId="0"/>
    <xf numFmtId="0" fontId="14" fillId="0" borderId="0"/>
    <xf numFmtId="0" fontId="14" fillId="0" borderId="0"/>
    <xf numFmtId="0" fontId="14" fillId="0" borderId="0"/>
    <xf numFmtId="170" fontId="2" fillId="2" borderId="0"/>
    <xf numFmtId="204" fontId="2" fillId="2" borderId="0"/>
    <xf numFmtId="204" fontId="2" fillId="2" borderId="0"/>
    <xf numFmtId="204" fontId="2" fillId="2" borderId="0"/>
    <xf numFmtId="204" fontId="2" fillId="2" borderId="0"/>
    <xf numFmtId="0" fontId="1" fillId="0" borderId="0"/>
    <xf numFmtId="0" fontId="1" fillId="0" borderId="0"/>
    <xf numFmtId="204" fontId="2" fillId="2" borderId="0"/>
    <xf numFmtId="0" fontId="24" fillId="0" borderId="0"/>
    <xf numFmtId="0" fontId="14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4" fillId="0" borderId="0"/>
    <xf numFmtId="0" fontId="14" fillId="0" borderId="0"/>
    <xf numFmtId="0" fontId="14" fillId="0" borderId="0"/>
    <xf numFmtId="0" fontId="25" fillId="0" borderId="0"/>
    <xf numFmtId="0" fontId="2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4" fillId="31" borderId="9" applyNumberFormat="0" applyAlignment="0" applyProtection="0"/>
    <xf numFmtId="0" fontId="14" fillId="32" borderId="9" applyNumberFormat="0" applyFont="0" applyAlignment="0" applyProtection="0"/>
    <xf numFmtId="0" fontId="14" fillId="32" borderId="9" applyNumberFormat="0" applyFont="0" applyAlignment="0" applyProtection="0"/>
    <xf numFmtId="0" fontId="14" fillId="32" borderId="9" applyNumberFormat="0" applyFont="0" applyAlignment="0" applyProtection="0"/>
    <xf numFmtId="0" fontId="14" fillId="32" borderId="9" applyNumberFormat="0" applyFont="0" applyAlignment="0" applyProtection="0"/>
    <xf numFmtId="0" fontId="14" fillId="32" borderId="9" applyNumberFormat="0" applyFont="0" applyAlignment="0" applyProtection="0"/>
    <xf numFmtId="0" fontId="14" fillId="32" borderId="9" applyNumberFormat="0" applyFont="0" applyAlignment="0" applyProtection="0"/>
    <xf numFmtId="0" fontId="14" fillId="32" borderId="9" applyNumberFormat="0" applyFont="0" applyAlignment="0" applyProtection="0"/>
    <xf numFmtId="0" fontId="14" fillId="32" borderId="9" applyNumberFormat="0" applyFont="0" applyAlignment="0" applyProtection="0"/>
    <xf numFmtId="0" fontId="14" fillId="32" borderId="9" applyNumberFormat="0" applyFont="0" applyAlignment="0" applyProtection="0"/>
    <xf numFmtId="0" fontId="14" fillId="32" borderId="9" applyNumberFormat="0" applyFont="0" applyAlignment="0" applyProtection="0"/>
    <xf numFmtId="0" fontId="14" fillId="32" borderId="9" applyNumberFormat="0" applyFont="0" applyAlignment="0" applyProtection="0"/>
    <xf numFmtId="0" fontId="20" fillId="25" borderId="8" applyNumberFormat="0" applyAlignment="0" applyProtection="0"/>
    <xf numFmtId="0" fontId="20" fillId="25" borderId="8" applyNumberFormat="0" applyAlignment="0" applyProtection="0"/>
    <xf numFmtId="0" fontId="20" fillId="25" borderId="8" applyNumberFormat="0" applyAlignment="0" applyProtection="0"/>
    <xf numFmtId="0" fontId="20" fillId="25" borderId="8" applyNumberFormat="0" applyAlignment="0" applyProtection="0"/>
    <xf numFmtId="0" fontId="20" fillId="25" borderId="8" applyNumberFormat="0" applyAlignment="0" applyProtection="0"/>
    <xf numFmtId="0" fontId="20" fillId="25" borderId="8" applyNumberFormat="0" applyAlignment="0" applyProtection="0"/>
    <xf numFmtId="0" fontId="20" fillId="25" borderId="8" applyNumberFormat="0" applyAlignment="0" applyProtection="0"/>
    <xf numFmtId="0" fontId="20" fillId="25" borderId="8" applyNumberFormat="0" applyAlignment="0" applyProtection="0"/>
    <xf numFmtId="0" fontId="20" fillId="25" borderId="8" applyNumberFormat="0" applyAlignment="0" applyProtection="0"/>
    <xf numFmtId="0" fontId="20" fillId="25" borderId="8" applyNumberFormat="0" applyAlignment="0" applyProtection="0"/>
    <xf numFmtId="0" fontId="20" fillId="25" borderId="8" applyNumberFormat="0" applyAlignment="0" applyProtection="0"/>
    <xf numFmtId="0" fontId="20" fillId="25" borderId="8" applyNumberFormat="0" applyAlignment="0" applyProtection="0"/>
    <xf numFmtId="0" fontId="20" fillId="25" borderId="8" applyNumberFormat="0" applyAlignment="0" applyProtection="0"/>
    <xf numFmtId="0" fontId="20" fillId="25" borderId="8" applyNumberFormat="0" applyAlignment="0" applyProtection="0"/>
    <xf numFmtId="0" fontId="20" fillId="25" borderId="8" applyNumberFormat="0" applyAlignment="0" applyProtection="0"/>
    <xf numFmtId="0" fontId="20" fillId="25" borderId="8" applyNumberFormat="0" applyAlignment="0" applyProtection="0"/>
    <xf numFmtId="0" fontId="20" fillId="25" borderId="8" applyNumberFormat="0" applyAlignment="0" applyProtection="0"/>
    <xf numFmtId="205" fontId="2" fillId="2" borderId="0" applyBorder="0" applyAlignment="0" applyProtection="0"/>
    <xf numFmtId="206" fontId="2" fillId="2" borderId="0" applyBorder="0" applyAlignment="0" applyProtection="0"/>
    <xf numFmtId="207" fontId="2" fillId="2" borderId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08" fontId="2" fillId="2" borderId="0" applyBorder="0" applyAlignment="0" applyProtection="0"/>
    <xf numFmtId="209" fontId="2" fillId="2" borderId="0" applyBorder="0" applyAlignment="0" applyProtection="0"/>
    <xf numFmtId="210" fontId="2" fillId="2" borderId="0" applyBorder="0" applyAlignment="0" applyProtection="0"/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11" fontId="2" fillId="2" borderId="0" applyBorder="0" applyAlignment="0" applyProtection="0"/>
    <xf numFmtId="212" fontId="2" fillId="2" borderId="0" applyBorder="0" applyAlignment="0" applyProtection="0"/>
    <xf numFmtId="213" fontId="2" fillId="2" borderId="0" applyBorder="0" applyAlignment="0" applyProtection="0"/>
    <xf numFmtId="211" fontId="2" fillId="2" borderId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44" fontId="29" fillId="0" borderId="0" applyFont="0" applyFill="0" applyBorder="0" applyAlignment="0" applyProtection="0"/>
    <xf numFmtId="0" fontId="11" fillId="33" borderId="4" applyNumberFormat="0" applyAlignment="0" applyProtection="0"/>
    <xf numFmtId="3" fontId="2" fillId="2" borderId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4" fontId="30" fillId="2" borderId="0" applyBorder="0" applyAlignment="0" applyProtection="0"/>
    <xf numFmtId="0" fontId="31" fillId="0" borderId="0"/>
    <xf numFmtId="214" fontId="2" fillId="2" borderId="0" applyBorder="0" applyAlignment="0" applyProtection="0"/>
    <xf numFmtId="214" fontId="2" fillId="2" borderId="0" applyBorder="0" applyAlignment="0" applyProtection="0"/>
    <xf numFmtId="0" fontId="32" fillId="0" borderId="0"/>
    <xf numFmtId="164" fontId="33" fillId="2" borderId="0" applyBorder="0" applyAlignment="0" applyProtection="0"/>
    <xf numFmtId="164" fontId="33" fillId="2" borderId="0" applyBorder="0" applyAlignment="0" applyProtection="0"/>
  </cellStyleXfs>
  <cellXfs count="44">
    <xf numFmtId="164" fontId="0" fillId="2" borderId="0" xfId="0"/>
    <xf numFmtId="165" fontId="0" fillId="2" borderId="0" xfId="0" applyNumberFormat="1"/>
    <xf numFmtId="166" fontId="0" fillId="2" borderId="0" xfId="1" applyFont="1" applyFill="1"/>
    <xf numFmtId="10" fontId="0" fillId="2" borderId="0" xfId="2" applyNumberFormat="1" applyFont="1" applyFill="1"/>
    <xf numFmtId="164" fontId="0" fillId="3" borderId="0" xfId="0" applyFill="1"/>
    <xf numFmtId="164" fontId="0" fillId="4" borderId="0" xfId="0" applyFill="1"/>
    <xf numFmtId="164" fontId="3" fillId="4" borderId="0" xfId="0" applyFont="1" applyFill="1"/>
    <xf numFmtId="166" fontId="0" fillId="2" borderId="0" xfId="1" applyFont="1" applyFill="1" applyAlignment="1">
      <alignment horizontal="right"/>
    </xf>
    <xf numFmtId="165" fontId="35" fillId="2" borderId="0" xfId="0" applyNumberFormat="1" applyFont="1"/>
    <xf numFmtId="3" fontId="34" fillId="2" borderId="11" xfId="0" applyNumberFormat="1" applyFont="1" applyBorder="1" applyAlignment="1">
      <alignment horizontal="center"/>
    </xf>
    <xf numFmtId="3" fontId="34" fillId="2" borderId="11" xfId="0" applyNumberFormat="1" applyFont="1" applyBorder="1" applyAlignment="1">
      <alignment horizontal="center" wrapText="1"/>
    </xf>
    <xf numFmtId="165" fontId="0" fillId="2" borderId="11" xfId="0" applyNumberFormat="1" applyBorder="1"/>
    <xf numFmtId="166" fontId="0" fillId="2" borderId="11" xfId="1" applyFont="1" applyFill="1" applyBorder="1"/>
    <xf numFmtId="166" fontId="0" fillId="4" borderId="11" xfId="1" applyFont="1" applyFill="1" applyBorder="1"/>
    <xf numFmtId="166" fontId="0" fillId="3" borderId="11" xfId="1" applyFont="1" applyFill="1" applyBorder="1"/>
    <xf numFmtId="165" fontId="0" fillId="4" borderId="11" xfId="0" applyNumberFormat="1" applyFill="1" applyBorder="1"/>
    <xf numFmtId="165" fontId="0" fillId="3" borderId="11" xfId="0" applyNumberFormat="1" applyFill="1" applyBorder="1"/>
    <xf numFmtId="166" fontId="3" fillId="4" borderId="11" xfId="1" applyFont="1" applyFill="1" applyBorder="1"/>
    <xf numFmtId="165" fontId="34" fillId="2" borderId="12" xfId="0" applyNumberFormat="1" applyFont="1" applyBorder="1" applyAlignment="1">
      <alignment horizontal="center" vertical="center"/>
    </xf>
    <xf numFmtId="165" fontId="34" fillId="2" borderId="13" xfId="0" applyNumberFormat="1" applyFont="1" applyBorder="1" applyAlignment="1">
      <alignment horizontal="center" vertical="center"/>
    </xf>
    <xf numFmtId="164" fontId="34" fillId="2" borderId="13" xfId="0" applyFont="1" applyBorder="1" applyAlignment="1">
      <alignment horizontal="center" vertical="center" wrapText="1"/>
    </xf>
    <xf numFmtId="165" fontId="34" fillId="2" borderId="14" xfId="0" applyNumberFormat="1" applyFont="1" applyBorder="1" applyAlignment="1">
      <alignment horizontal="center" vertical="center"/>
    </xf>
    <xf numFmtId="3" fontId="34" fillId="2" borderId="15" xfId="0" applyNumberFormat="1" applyFont="1" applyBorder="1" applyAlignment="1">
      <alignment horizontal="center"/>
    </xf>
    <xf numFmtId="3" fontId="34" fillId="2" borderId="16" xfId="0" applyNumberFormat="1" applyFont="1" applyBorder="1" applyAlignment="1">
      <alignment horizontal="center"/>
    </xf>
    <xf numFmtId="165" fontId="0" fillId="2" borderId="17" xfId="0" applyNumberFormat="1" applyBorder="1"/>
    <xf numFmtId="165" fontId="0" fillId="2" borderId="0" xfId="0" applyNumberFormat="1" applyBorder="1"/>
    <xf numFmtId="164" fontId="0" fillId="2" borderId="0" xfId="0" applyBorder="1"/>
    <xf numFmtId="164" fontId="0" fillId="2" borderId="18" xfId="0" applyBorder="1"/>
    <xf numFmtId="166" fontId="0" fillId="2" borderId="0" xfId="1" applyFont="1" applyFill="1" applyBorder="1"/>
    <xf numFmtId="166" fontId="0" fillId="2" borderId="18" xfId="1" applyFont="1" applyFill="1" applyBorder="1"/>
    <xf numFmtId="165" fontId="0" fillId="2" borderId="15" xfId="0" applyNumberFormat="1" applyBorder="1" applyAlignment="1">
      <alignment horizontal="left"/>
    </xf>
    <xf numFmtId="166" fontId="0" fillId="2" borderId="16" xfId="1" applyFont="1" applyFill="1" applyBorder="1"/>
    <xf numFmtId="165" fontId="0" fillId="4" borderId="15" xfId="0" applyNumberFormat="1" applyFill="1" applyBorder="1" applyAlignment="1">
      <alignment horizontal="left"/>
    </xf>
    <xf numFmtId="166" fontId="0" fillId="4" borderId="16" xfId="1" applyFont="1" applyFill="1" applyBorder="1"/>
    <xf numFmtId="166" fontId="0" fillId="4" borderId="16" xfId="1" applyFont="1" applyFill="1" applyBorder="1" applyAlignment="1">
      <alignment horizontal="right"/>
    </xf>
    <xf numFmtId="165" fontId="0" fillId="3" borderId="15" xfId="0" applyNumberFormat="1" applyFill="1" applyBorder="1" applyAlignment="1">
      <alignment horizontal="left"/>
    </xf>
    <xf numFmtId="166" fontId="0" fillId="3" borderId="16" xfId="1" applyFont="1" applyFill="1" applyBorder="1" applyAlignment="1">
      <alignment horizontal="right"/>
    </xf>
    <xf numFmtId="165" fontId="3" fillId="4" borderId="15" xfId="0" applyNumberFormat="1" applyFont="1" applyFill="1" applyBorder="1" applyAlignment="1">
      <alignment horizontal="left"/>
    </xf>
    <xf numFmtId="166" fontId="3" fillId="4" borderId="16" xfId="1" applyFont="1" applyFill="1" applyBorder="1" applyAlignment="1">
      <alignment horizontal="right"/>
    </xf>
    <xf numFmtId="165" fontId="34" fillId="3" borderId="19" xfId="0" applyNumberFormat="1" applyFont="1" applyFill="1" applyBorder="1"/>
    <xf numFmtId="165" fontId="34" fillId="3" borderId="20" xfId="0" applyNumberFormat="1" applyFont="1" applyFill="1" applyBorder="1"/>
    <xf numFmtId="166" fontId="34" fillId="3" borderId="20" xfId="1" applyFont="1" applyFill="1" applyBorder="1"/>
    <xf numFmtId="166" fontId="34" fillId="3" borderId="21" xfId="1" applyFont="1" applyFill="1" applyBorder="1" applyAlignment="1">
      <alignment horizontal="right"/>
    </xf>
    <xf numFmtId="165" fontId="0" fillId="34" borderId="0" xfId="726" applyNumberFormat="1" applyFont="1" applyFill="1"/>
  </cellXfs>
  <cellStyles count="865">
    <cellStyle name="? BP" xfId="3"/>
    <cellStyle name="? JY" xfId="4"/>
    <cellStyle name="£ BP" xfId="5"/>
    <cellStyle name="¥ JY" xfId="6"/>
    <cellStyle name="20% - Accent1 10" xfId="7"/>
    <cellStyle name="20% - Accent1 11" xfId="8"/>
    <cellStyle name="20% - Accent1 12" xfId="9"/>
    <cellStyle name="20% - Accent1 2" xfId="10"/>
    <cellStyle name="20% - Accent1 2 2" xfId="11"/>
    <cellStyle name="20% - Accent1 2 3" xfId="12"/>
    <cellStyle name="20% - Accent1 2_situație reabilitare termica - sectorul 1" xfId="13"/>
    <cellStyle name="20% - Accent1 3" xfId="14"/>
    <cellStyle name="20% - Accent1 3 2" xfId="15"/>
    <cellStyle name="20% - Accent1 3 3" xfId="16"/>
    <cellStyle name="20% - Accent1 3_situație reabilitare termica - sectorul 1" xfId="17"/>
    <cellStyle name="20% - Accent1 4" xfId="18"/>
    <cellStyle name="20% - Accent1 4 2" xfId="19"/>
    <cellStyle name="20% - Accent1 4 3" xfId="20"/>
    <cellStyle name="20% - Accent1 4_situație reabilitare termica - sectorul 1" xfId="21"/>
    <cellStyle name="20% - Accent1 5" xfId="22"/>
    <cellStyle name="20% - Accent1 6" xfId="23"/>
    <cellStyle name="20% - Accent1 7" xfId="24"/>
    <cellStyle name="20% - Accent1 8" xfId="25"/>
    <cellStyle name="20% - Accent1 9" xfId="26"/>
    <cellStyle name="20% - Accent2 10" xfId="27"/>
    <cellStyle name="20% - Accent2 11" xfId="28"/>
    <cellStyle name="20% - Accent2 12" xfId="29"/>
    <cellStyle name="20% - Accent2 2" xfId="30"/>
    <cellStyle name="20% - Accent2 2 2" xfId="31"/>
    <cellStyle name="20% - Accent2 2 3" xfId="32"/>
    <cellStyle name="20% - Accent2 2_situație reabilitare termica - sectorul 1" xfId="33"/>
    <cellStyle name="20% - Accent2 3" xfId="34"/>
    <cellStyle name="20% - Accent2 3 2" xfId="35"/>
    <cellStyle name="20% - Accent2 3 3" xfId="36"/>
    <cellStyle name="20% - Accent2 3_situație reabilitare termica - sectorul 1" xfId="37"/>
    <cellStyle name="20% - Accent2 4" xfId="38"/>
    <cellStyle name="20% - Accent2 4 2" xfId="39"/>
    <cellStyle name="20% - Accent2 4 3" xfId="40"/>
    <cellStyle name="20% - Accent2 4_situație reabilitare termica - sectorul 1" xfId="41"/>
    <cellStyle name="20% - Accent2 5" xfId="42"/>
    <cellStyle name="20% - Accent2 6" xfId="43"/>
    <cellStyle name="20% - Accent2 7" xfId="44"/>
    <cellStyle name="20% - Accent2 8" xfId="45"/>
    <cellStyle name="20% - Accent2 9" xfId="46"/>
    <cellStyle name="20% - Accent3 10" xfId="47"/>
    <cellStyle name="20% - Accent3 11" xfId="48"/>
    <cellStyle name="20% - Accent3 12" xfId="49"/>
    <cellStyle name="20% - Accent3 2" xfId="50"/>
    <cellStyle name="20% - Accent3 2 2" xfId="51"/>
    <cellStyle name="20% - Accent3 2 3" xfId="52"/>
    <cellStyle name="20% - Accent3 2_situație reabilitare termica - sectorul 1" xfId="53"/>
    <cellStyle name="20% - Accent3 3" xfId="54"/>
    <cellStyle name="20% - Accent3 3 2" xfId="55"/>
    <cellStyle name="20% - Accent3 3 3" xfId="56"/>
    <cellStyle name="20% - Accent3 3_situație reabilitare termica - sectorul 1" xfId="57"/>
    <cellStyle name="20% - Accent3 4" xfId="58"/>
    <cellStyle name="20% - Accent3 4 2" xfId="59"/>
    <cellStyle name="20% - Accent3 4 3" xfId="60"/>
    <cellStyle name="20% - Accent3 4_situație reabilitare termica - sectorul 1" xfId="61"/>
    <cellStyle name="20% - Accent3 5" xfId="62"/>
    <cellStyle name="20% - Accent3 6" xfId="63"/>
    <cellStyle name="20% - Accent3 7" xfId="64"/>
    <cellStyle name="20% - Accent3 8" xfId="65"/>
    <cellStyle name="20% - Accent3 9" xfId="66"/>
    <cellStyle name="20% - Accent4 10" xfId="67"/>
    <cellStyle name="20% - Accent4 11" xfId="68"/>
    <cellStyle name="20% - Accent4 12" xfId="69"/>
    <cellStyle name="20% - Accent4 2" xfId="70"/>
    <cellStyle name="20% - Accent4 2 2" xfId="71"/>
    <cellStyle name="20% - Accent4 2 3" xfId="72"/>
    <cellStyle name="20% - Accent4 2_situație reabilitare termica - sectorul 1" xfId="73"/>
    <cellStyle name="20% - Accent4 3" xfId="74"/>
    <cellStyle name="20% - Accent4 3 2" xfId="75"/>
    <cellStyle name="20% - Accent4 3 3" xfId="76"/>
    <cellStyle name="20% - Accent4 3_situație reabilitare termica - sectorul 1" xfId="77"/>
    <cellStyle name="20% - Accent4 4" xfId="78"/>
    <cellStyle name="20% - Accent4 4 2" xfId="79"/>
    <cellStyle name="20% - Accent4 4 3" xfId="80"/>
    <cellStyle name="20% - Accent4 4_situație reabilitare termica - sectorul 1" xfId="81"/>
    <cellStyle name="20% - Accent4 5" xfId="82"/>
    <cellStyle name="20% - Accent4 6" xfId="83"/>
    <cellStyle name="20% - Accent4 7" xfId="84"/>
    <cellStyle name="20% - Accent4 8" xfId="85"/>
    <cellStyle name="20% - Accent4 9" xfId="86"/>
    <cellStyle name="20% - Accent5 10" xfId="87"/>
    <cellStyle name="20% - Accent5 11" xfId="88"/>
    <cellStyle name="20% - Accent5 12" xfId="89"/>
    <cellStyle name="20% - Accent5 2" xfId="90"/>
    <cellStyle name="20% - Accent5 2 2" xfId="91"/>
    <cellStyle name="20% - Accent5 2 3" xfId="92"/>
    <cellStyle name="20% - Accent5 2_situație reabilitare termica - sectorul 1" xfId="93"/>
    <cellStyle name="20% - Accent5 3" xfId="94"/>
    <cellStyle name="20% - Accent5 3 2" xfId="95"/>
    <cellStyle name="20% - Accent5 3 3" xfId="96"/>
    <cellStyle name="20% - Accent5 3_situație reabilitare termica - sectorul 1" xfId="97"/>
    <cellStyle name="20% - Accent5 4" xfId="98"/>
    <cellStyle name="20% - Accent5 4 2" xfId="99"/>
    <cellStyle name="20% - Accent5 4 3" xfId="100"/>
    <cellStyle name="20% - Accent5 4_situație reabilitare termica - sectorul 1" xfId="101"/>
    <cellStyle name="20% - Accent5 5" xfId="102"/>
    <cellStyle name="20% - Accent5 6" xfId="103"/>
    <cellStyle name="20% - Accent5 7" xfId="104"/>
    <cellStyle name="20% - Accent5 8" xfId="105"/>
    <cellStyle name="20% - Accent5 9" xfId="106"/>
    <cellStyle name="20% - Accent6 10" xfId="107"/>
    <cellStyle name="20% - Accent6 11" xfId="108"/>
    <cellStyle name="20% - Accent6 12" xfId="109"/>
    <cellStyle name="20% - Accent6 2" xfId="110"/>
    <cellStyle name="20% - Accent6 2 2" xfId="111"/>
    <cellStyle name="20% - Accent6 2 3" xfId="112"/>
    <cellStyle name="20% - Accent6 2_situație reabilitare termica - sectorul 1" xfId="113"/>
    <cellStyle name="20% - Accent6 3" xfId="114"/>
    <cellStyle name="20% - Accent6 3 2" xfId="115"/>
    <cellStyle name="20% - Accent6 3 3" xfId="116"/>
    <cellStyle name="20% - Accent6 3_situație reabilitare termica - sectorul 1" xfId="117"/>
    <cellStyle name="20% - Accent6 4" xfId="118"/>
    <cellStyle name="20% - Accent6 4 2" xfId="119"/>
    <cellStyle name="20% - Accent6 4 3" xfId="120"/>
    <cellStyle name="20% - Accent6 4_situație reabilitare termica - sectorul 1" xfId="121"/>
    <cellStyle name="20% - Accent6 5" xfId="122"/>
    <cellStyle name="20% - Accent6 6" xfId="123"/>
    <cellStyle name="20% - Accent6 7" xfId="124"/>
    <cellStyle name="20% - Accent6 8" xfId="125"/>
    <cellStyle name="20% - Accent6 9" xfId="126"/>
    <cellStyle name="40% - Accent1 10" xfId="127"/>
    <cellStyle name="40% - Accent1 11" xfId="128"/>
    <cellStyle name="40% - Accent1 12" xfId="129"/>
    <cellStyle name="40% - Accent1 2" xfId="130"/>
    <cellStyle name="40% - Accent1 2 2" xfId="131"/>
    <cellStyle name="40% - Accent1 2 3" xfId="132"/>
    <cellStyle name="40% - Accent1 2_situație reabilitare termica - sectorul 1" xfId="133"/>
    <cellStyle name="40% - Accent1 3" xfId="134"/>
    <cellStyle name="40% - Accent1 3 2" xfId="135"/>
    <cellStyle name="40% - Accent1 3 3" xfId="136"/>
    <cellStyle name="40% - Accent1 3_situație reabilitare termica - sectorul 1" xfId="137"/>
    <cellStyle name="40% - Accent1 4" xfId="138"/>
    <cellStyle name="40% - Accent1 4 2" xfId="139"/>
    <cellStyle name="40% - Accent1 4 3" xfId="140"/>
    <cellStyle name="40% - Accent1 4_situație reabilitare termica - sectorul 1" xfId="141"/>
    <cellStyle name="40% - Accent1 5" xfId="142"/>
    <cellStyle name="40% - Accent1 6" xfId="143"/>
    <cellStyle name="40% - Accent1 7" xfId="144"/>
    <cellStyle name="40% - Accent1 8" xfId="145"/>
    <cellStyle name="40% - Accent1 9" xfId="146"/>
    <cellStyle name="40% - Accent2 10" xfId="147"/>
    <cellStyle name="40% - Accent2 11" xfId="148"/>
    <cellStyle name="40% - Accent2 12" xfId="149"/>
    <cellStyle name="40% - Accent2 2" xfId="150"/>
    <cellStyle name="40% - Accent2 2 2" xfId="151"/>
    <cellStyle name="40% - Accent2 2 3" xfId="152"/>
    <cellStyle name="40% - Accent2 2_situație reabilitare termica - sectorul 1" xfId="153"/>
    <cellStyle name="40% - Accent2 3" xfId="154"/>
    <cellStyle name="40% - Accent2 3 2" xfId="155"/>
    <cellStyle name="40% - Accent2 3 3" xfId="156"/>
    <cellStyle name="40% - Accent2 3_situație reabilitare termica - sectorul 1" xfId="157"/>
    <cellStyle name="40% - Accent2 4" xfId="158"/>
    <cellStyle name="40% - Accent2 4 2" xfId="159"/>
    <cellStyle name="40% - Accent2 4 3" xfId="160"/>
    <cellStyle name="40% - Accent2 4_situație reabilitare termica - sectorul 1" xfId="161"/>
    <cellStyle name="40% - Accent2 5" xfId="162"/>
    <cellStyle name="40% - Accent2 6" xfId="163"/>
    <cellStyle name="40% - Accent2 7" xfId="164"/>
    <cellStyle name="40% - Accent2 8" xfId="165"/>
    <cellStyle name="40% - Accent2 9" xfId="166"/>
    <cellStyle name="40% - Accent3 10" xfId="167"/>
    <cellStyle name="40% - Accent3 11" xfId="168"/>
    <cellStyle name="40% - Accent3 12" xfId="169"/>
    <cellStyle name="40% - Accent3 2" xfId="170"/>
    <cellStyle name="40% - Accent3 2 2" xfId="171"/>
    <cellStyle name="40% - Accent3 2 3" xfId="172"/>
    <cellStyle name="40% - Accent3 2_situație reabilitare termica - sectorul 1" xfId="173"/>
    <cellStyle name="40% - Accent3 3" xfId="174"/>
    <cellStyle name="40% - Accent3 3 2" xfId="175"/>
    <cellStyle name="40% - Accent3 3 3" xfId="176"/>
    <cellStyle name="40% - Accent3 3_situație reabilitare termica - sectorul 1" xfId="177"/>
    <cellStyle name="40% - Accent3 4" xfId="178"/>
    <cellStyle name="40% - Accent3 4 2" xfId="179"/>
    <cellStyle name="40% - Accent3 4 3" xfId="180"/>
    <cellStyle name="40% - Accent3 4_situație reabilitare termica - sectorul 1" xfId="181"/>
    <cellStyle name="40% - Accent3 5" xfId="182"/>
    <cellStyle name="40% - Accent3 6" xfId="183"/>
    <cellStyle name="40% - Accent3 7" xfId="184"/>
    <cellStyle name="40% - Accent3 8" xfId="185"/>
    <cellStyle name="40% - Accent3 9" xfId="186"/>
    <cellStyle name="40% - Accent4 10" xfId="187"/>
    <cellStyle name="40% - Accent4 11" xfId="188"/>
    <cellStyle name="40% - Accent4 12" xfId="189"/>
    <cellStyle name="40% - Accent4 2" xfId="190"/>
    <cellStyle name="40% - Accent4 2 2" xfId="191"/>
    <cellStyle name="40% - Accent4 2 3" xfId="192"/>
    <cellStyle name="40% - Accent4 2_situație reabilitare termica - sectorul 1" xfId="193"/>
    <cellStyle name="40% - Accent4 3" xfId="194"/>
    <cellStyle name="40% - Accent4 3 2" xfId="195"/>
    <cellStyle name="40% - Accent4 3 3" xfId="196"/>
    <cellStyle name="40% - Accent4 3_situație reabilitare termica - sectorul 1" xfId="197"/>
    <cellStyle name="40% - Accent4 4" xfId="198"/>
    <cellStyle name="40% - Accent4 4 2" xfId="199"/>
    <cellStyle name="40% - Accent4 4 3" xfId="200"/>
    <cellStyle name="40% - Accent4 4_situație reabilitare termica - sectorul 1" xfId="201"/>
    <cellStyle name="40% - Accent4 5" xfId="202"/>
    <cellStyle name="40% - Accent4 6" xfId="203"/>
    <cellStyle name="40% - Accent4 7" xfId="204"/>
    <cellStyle name="40% - Accent4 8" xfId="205"/>
    <cellStyle name="40% - Accent4 9" xfId="206"/>
    <cellStyle name="40% - Accent5 10" xfId="207"/>
    <cellStyle name="40% - Accent5 11" xfId="208"/>
    <cellStyle name="40% - Accent5 12" xfId="209"/>
    <cellStyle name="40% - Accent5 2" xfId="210"/>
    <cellStyle name="40% - Accent5 2 2" xfId="211"/>
    <cellStyle name="40% - Accent5 2 3" xfId="212"/>
    <cellStyle name="40% - Accent5 2_situație reabilitare termica - sectorul 1" xfId="213"/>
    <cellStyle name="40% - Accent5 3" xfId="214"/>
    <cellStyle name="40% - Accent5 3 2" xfId="215"/>
    <cellStyle name="40% - Accent5 3 3" xfId="216"/>
    <cellStyle name="40% - Accent5 3_situație reabilitare termica - sectorul 1" xfId="217"/>
    <cellStyle name="40% - Accent5 4" xfId="218"/>
    <cellStyle name="40% - Accent5 4 2" xfId="219"/>
    <cellStyle name="40% - Accent5 4 3" xfId="220"/>
    <cellStyle name="40% - Accent5 4_situație reabilitare termica - sectorul 1" xfId="221"/>
    <cellStyle name="40% - Accent5 5" xfId="222"/>
    <cellStyle name="40% - Accent5 6" xfId="223"/>
    <cellStyle name="40% - Accent5 7" xfId="224"/>
    <cellStyle name="40% - Accent5 8" xfId="225"/>
    <cellStyle name="40% - Accent5 9" xfId="226"/>
    <cellStyle name="40% - Accent6 10" xfId="227"/>
    <cellStyle name="40% - Accent6 11" xfId="228"/>
    <cellStyle name="40% - Accent6 12" xfId="229"/>
    <cellStyle name="40% - Accent6 2" xfId="230"/>
    <cellStyle name="40% - Accent6 2 2" xfId="231"/>
    <cellStyle name="40% - Accent6 2 3" xfId="232"/>
    <cellStyle name="40% - Accent6 2_situație reabilitare termica - sectorul 1" xfId="233"/>
    <cellStyle name="40% - Accent6 3" xfId="234"/>
    <cellStyle name="40% - Accent6 3 2" xfId="235"/>
    <cellStyle name="40% - Accent6 3 3" xfId="236"/>
    <cellStyle name="40% - Accent6 3_situație reabilitare termica - sectorul 1" xfId="237"/>
    <cellStyle name="40% - Accent6 4" xfId="238"/>
    <cellStyle name="40% - Accent6 4 2" xfId="239"/>
    <cellStyle name="40% - Accent6 4 3" xfId="240"/>
    <cellStyle name="40% - Accent6 4_situație reabilitare termica - sectorul 1" xfId="241"/>
    <cellStyle name="40% - Accent6 5" xfId="242"/>
    <cellStyle name="40% - Accent6 6" xfId="243"/>
    <cellStyle name="40% - Accent6 7" xfId="244"/>
    <cellStyle name="40% - Accent6 8" xfId="245"/>
    <cellStyle name="40% - Accent6 9" xfId="246"/>
    <cellStyle name="60% - Accent1 10" xfId="247"/>
    <cellStyle name="60% - Accent1 11" xfId="248"/>
    <cellStyle name="60% - Accent1 12" xfId="249"/>
    <cellStyle name="60% - Accent1 2" xfId="250"/>
    <cellStyle name="60% - Accent1 2 2" xfId="251"/>
    <cellStyle name="60% - Accent1 2 3" xfId="252"/>
    <cellStyle name="60% - Accent1 3" xfId="253"/>
    <cellStyle name="60% - Accent1 3 2" xfId="254"/>
    <cellStyle name="60% - Accent1 3 3" xfId="255"/>
    <cellStyle name="60% - Accent1 4" xfId="256"/>
    <cellStyle name="60% - Accent1 4 2" xfId="257"/>
    <cellStyle name="60% - Accent1 4 3" xfId="258"/>
    <cellStyle name="60% - Accent1 5" xfId="259"/>
    <cellStyle name="60% - Accent1 6" xfId="260"/>
    <cellStyle name="60% - Accent1 7" xfId="261"/>
    <cellStyle name="60% - Accent1 8" xfId="262"/>
    <cellStyle name="60% - Accent1 9" xfId="263"/>
    <cellStyle name="60% - Accent2 10" xfId="264"/>
    <cellStyle name="60% - Accent2 11" xfId="265"/>
    <cellStyle name="60% - Accent2 12" xfId="266"/>
    <cellStyle name="60% - Accent2 2" xfId="267"/>
    <cellStyle name="60% - Accent2 2 2" xfId="268"/>
    <cellStyle name="60% - Accent2 2 3" xfId="269"/>
    <cellStyle name="60% - Accent2 3" xfId="270"/>
    <cellStyle name="60% - Accent2 3 2" xfId="271"/>
    <cellStyle name="60% - Accent2 3 3" xfId="272"/>
    <cellStyle name="60% - Accent2 4" xfId="273"/>
    <cellStyle name="60% - Accent2 4 2" xfId="274"/>
    <cellStyle name="60% - Accent2 4 3" xfId="275"/>
    <cellStyle name="60% - Accent2 5" xfId="276"/>
    <cellStyle name="60% - Accent2 6" xfId="277"/>
    <cellStyle name="60% - Accent2 7" xfId="278"/>
    <cellStyle name="60% - Accent2 8" xfId="279"/>
    <cellStyle name="60% - Accent2 9" xfId="280"/>
    <cellStyle name="60% - Accent3 10" xfId="281"/>
    <cellStyle name="60% - Accent3 11" xfId="282"/>
    <cellStyle name="60% - Accent3 12" xfId="283"/>
    <cellStyle name="60% - Accent3 2" xfId="284"/>
    <cellStyle name="60% - Accent3 2 2" xfId="285"/>
    <cellStyle name="60% - Accent3 2 3" xfId="286"/>
    <cellStyle name="60% - Accent3 3" xfId="287"/>
    <cellStyle name="60% - Accent3 3 2" xfId="288"/>
    <cellStyle name="60% - Accent3 3 3" xfId="289"/>
    <cellStyle name="60% - Accent3 4" xfId="290"/>
    <cellStyle name="60% - Accent3 4 2" xfId="291"/>
    <cellStyle name="60% - Accent3 4 3" xfId="292"/>
    <cellStyle name="60% - Accent3 5" xfId="293"/>
    <cellStyle name="60% - Accent3 6" xfId="294"/>
    <cellStyle name="60% - Accent3 7" xfId="295"/>
    <cellStyle name="60% - Accent3 8" xfId="296"/>
    <cellStyle name="60% - Accent3 9" xfId="297"/>
    <cellStyle name="60% - Accent4 10" xfId="298"/>
    <cellStyle name="60% - Accent4 11" xfId="299"/>
    <cellStyle name="60% - Accent4 12" xfId="300"/>
    <cellStyle name="60% - Accent4 2" xfId="301"/>
    <cellStyle name="60% - Accent4 2 2" xfId="302"/>
    <cellStyle name="60% - Accent4 2 3" xfId="303"/>
    <cellStyle name="60% - Accent4 3" xfId="304"/>
    <cellStyle name="60% - Accent4 3 2" xfId="305"/>
    <cellStyle name="60% - Accent4 3 3" xfId="306"/>
    <cellStyle name="60% - Accent4 4" xfId="307"/>
    <cellStyle name="60% - Accent4 4 2" xfId="308"/>
    <cellStyle name="60% - Accent4 4 3" xfId="309"/>
    <cellStyle name="60% - Accent4 5" xfId="310"/>
    <cellStyle name="60% - Accent4 6" xfId="311"/>
    <cellStyle name="60% - Accent4 7" xfId="312"/>
    <cellStyle name="60% - Accent4 8" xfId="313"/>
    <cellStyle name="60% - Accent4 9" xfId="314"/>
    <cellStyle name="60% - Accent5 10" xfId="315"/>
    <cellStyle name="60% - Accent5 11" xfId="316"/>
    <cellStyle name="60% - Accent5 12" xfId="317"/>
    <cellStyle name="60% - Accent5 2" xfId="318"/>
    <cellStyle name="60% - Accent5 2 2" xfId="319"/>
    <cellStyle name="60% - Accent5 2 3" xfId="320"/>
    <cellStyle name="60% - Accent5 3" xfId="321"/>
    <cellStyle name="60% - Accent5 3 2" xfId="322"/>
    <cellStyle name="60% - Accent5 3 3" xfId="323"/>
    <cellStyle name="60% - Accent5 4" xfId="324"/>
    <cellStyle name="60% - Accent5 4 2" xfId="325"/>
    <cellStyle name="60% - Accent5 4 3" xfId="326"/>
    <cellStyle name="60% - Accent5 5" xfId="327"/>
    <cellStyle name="60% - Accent5 6" xfId="328"/>
    <cellStyle name="60% - Accent5 7" xfId="329"/>
    <cellStyle name="60% - Accent5 8" xfId="330"/>
    <cellStyle name="60% - Accent5 9" xfId="331"/>
    <cellStyle name="60% - Accent6 10" xfId="332"/>
    <cellStyle name="60% - Accent6 11" xfId="333"/>
    <cellStyle name="60% - Accent6 12" xfId="334"/>
    <cellStyle name="60% - Accent6 2" xfId="335"/>
    <cellStyle name="60% - Accent6 2 2" xfId="336"/>
    <cellStyle name="60% - Accent6 2 3" xfId="337"/>
    <cellStyle name="60% - Accent6 3" xfId="338"/>
    <cellStyle name="60% - Accent6 3 2" xfId="339"/>
    <cellStyle name="60% - Accent6 3 3" xfId="340"/>
    <cellStyle name="60% - Accent6 4" xfId="341"/>
    <cellStyle name="60% - Accent6 4 2" xfId="342"/>
    <cellStyle name="60% - Accent6 4 3" xfId="343"/>
    <cellStyle name="60% - Accent6 5" xfId="344"/>
    <cellStyle name="60% - Accent6 6" xfId="345"/>
    <cellStyle name="60% - Accent6 7" xfId="346"/>
    <cellStyle name="60% - Accent6 8" xfId="347"/>
    <cellStyle name="60% - Accent6 9" xfId="348"/>
    <cellStyle name="Accent1 10" xfId="349"/>
    <cellStyle name="Accent1 11" xfId="350"/>
    <cellStyle name="Accent1 12" xfId="351"/>
    <cellStyle name="Accent1 2" xfId="352"/>
    <cellStyle name="Accent1 2 2" xfId="353"/>
    <cellStyle name="Accent1 2 3" xfId="354"/>
    <cellStyle name="Accent1 3" xfId="355"/>
    <cellStyle name="Accent1 3 2" xfId="356"/>
    <cellStyle name="Accent1 3 3" xfId="357"/>
    <cellStyle name="Accent1 4" xfId="358"/>
    <cellStyle name="Accent1 4 2" xfId="359"/>
    <cellStyle name="Accent1 4 3" xfId="360"/>
    <cellStyle name="Accent1 5" xfId="361"/>
    <cellStyle name="Accent1 6" xfId="362"/>
    <cellStyle name="Accent1 7" xfId="363"/>
    <cellStyle name="Accent1 8" xfId="364"/>
    <cellStyle name="Accent1 9" xfId="365"/>
    <cellStyle name="Accent2 10" xfId="366"/>
    <cellStyle name="Accent2 11" xfId="367"/>
    <cellStyle name="Accent2 12" xfId="368"/>
    <cellStyle name="Accent2 2" xfId="369"/>
    <cellStyle name="Accent2 2 2" xfId="370"/>
    <cellStyle name="Accent2 2 3" xfId="371"/>
    <cellStyle name="Accent2 3" xfId="372"/>
    <cellStyle name="Accent2 3 2" xfId="373"/>
    <cellStyle name="Accent2 3 3" xfId="374"/>
    <cellStyle name="Accent2 4" xfId="375"/>
    <cellStyle name="Accent2 4 2" xfId="376"/>
    <cellStyle name="Accent2 4 3" xfId="377"/>
    <cellStyle name="Accent2 5" xfId="378"/>
    <cellStyle name="Accent2 6" xfId="379"/>
    <cellStyle name="Accent2 7" xfId="380"/>
    <cellStyle name="Accent2 8" xfId="381"/>
    <cellStyle name="Accent2 9" xfId="382"/>
    <cellStyle name="Accent3 10" xfId="383"/>
    <cellStyle name="Accent3 11" xfId="384"/>
    <cellStyle name="Accent3 12" xfId="385"/>
    <cellStyle name="Accent3 2" xfId="386"/>
    <cellStyle name="Accent3 2 2" xfId="387"/>
    <cellStyle name="Accent3 2 3" xfId="388"/>
    <cellStyle name="Accent3 3" xfId="389"/>
    <cellStyle name="Accent3 3 2" xfId="390"/>
    <cellStyle name="Accent3 3 3" xfId="391"/>
    <cellStyle name="Accent3 4" xfId="392"/>
    <cellStyle name="Accent3 4 2" xfId="393"/>
    <cellStyle name="Accent3 4 3" xfId="394"/>
    <cellStyle name="Accent3 5" xfId="395"/>
    <cellStyle name="Accent3 6" xfId="396"/>
    <cellStyle name="Accent3 7" xfId="397"/>
    <cellStyle name="Accent3 8" xfId="398"/>
    <cellStyle name="Accent3 9" xfId="399"/>
    <cellStyle name="Accent4 10" xfId="400"/>
    <cellStyle name="Accent4 11" xfId="401"/>
    <cellStyle name="Accent4 12" xfId="402"/>
    <cellStyle name="Accent4 2" xfId="403"/>
    <cellStyle name="Accent4 2 2" xfId="404"/>
    <cellStyle name="Accent4 2 3" xfId="405"/>
    <cellStyle name="Accent4 3" xfId="406"/>
    <cellStyle name="Accent4 3 2" xfId="407"/>
    <cellStyle name="Accent4 3 3" xfId="408"/>
    <cellStyle name="Accent4 4" xfId="409"/>
    <cellStyle name="Accent4 4 2" xfId="410"/>
    <cellStyle name="Accent4 4 3" xfId="411"/>
    <cellStyle name="Accent4 5" xfId="412"/>
    <cellStyle name="Accent4 6" xfId="413"/>
    <cellStyle name="Accent4 7" xfId="414"/>
    <cellStyle name="Accent4 8" xfId="415"/>
    <cellStyle name="Accent4 9" xfId="416"/>
    <cellStyle name="Accent5 10" xfId="417"/>
    <cellStyle name="Accent5 11" xfId="418"/>
    <cellStyle name="Accent5 12" xfId="419"/>
    <cellStyle name="Accent5 2" xfId="420"/>
    <cellStyle name="Accent5 2 2" xfId="421"/>
    <cellStyle name="Accent5 2 3" xfId="422"/>
    <cellStyle name="Accent5 3" xfId="423"/>
    <cellStyle name="Accent5 3 2" xfId="424"/>
    <cellStyle name="Accent5 3 3" xfId="425"/>
    <cellStyle name="Accent5 4" xfId="426"/>
    <cellStyle name="Accent5 4 2" xfId="427"/>
    <cellStyle name="Accent5 4 3" xfId="428"/>
    <cellStyle name="Accent5 5" xfId="429"/>
    <cellStyle name="Accent5 6" xfId="430"/>
    <cellStyle name="Accent5 7" xfId="431"/>
    <cellStyle name="Accent5 8" xfId="432"/>
    <cellStyle name="Accent5 9" xfId="433"/>
    <cellStyle name="Accent6 10" xfId="434"/>
    <cellStyle name="Accent6 11" xfId="435"/>
    <cellStyle name="Accent6 12" xfId="436"/>
    <cellStyle name="Accent6 2" xfId="437"/>
    <cellStyle name="Accent6 2 2" xfId="438"/>
    <cellStyle name="Accent6 2 3" xfId="439"/>
    <cellStyle name="Accent6 3" xfId="440"/>
    <cellStyle name="Accent6 3 2" xfId="441"/>
    <cellStyle name="Accent6 3 3" xfId="442"/>
    <cellStyle name="Accent6 4" xfId="443"/>
    <cellStyle name="Accent6 4 2" xfId="444"/>
    <cellStyle name="Accent6 4 3" xfId="445"/>
    <cellStyle name="Accent6 5" xfId="446"/>
    <cellStyle name="Accent6 6" xfId="447"/>
    <cellStyle name="Accent6 7" xfId="448"/>
    <cellStyle name="Accent6 8" xfId="449"/>
    <cellStyle name="Accent6 9" xfId="450"/>
    <cellStyle name="Bad 10" xfId="451"/>
    <cellStyle name="Bad 11" xfId="452"/>
    <cellStyle name="Bad 12" xfId="453"/>
    <cellStyle name="Bad 2" xfId="454"/>
    <cellStyle name="Bad 2 2" xfId="455"/>
    <cellStyle name="Bad 2 3" xfId="456"/>
    <cellStyle name="Bad 3" xfId="457"/>
    <cellStyle name="Bad 3 2" xfId="458"/>
    <cellStyle name="Bad 3 3" xfId="459"/>
    <cellStyle name="Bad 4" xfId="460"/>
    <cellStyle name="Bad 4 2" xfId="461"/>
    <cellStyle name="Bad 4 3" xfId="462"/>
    <cellStyle name="Bad 5" xfId="463"/>
    <cellStyle name="Bad 6" xfId="464"/>
    <cellStyle name="Bad 7" xfId="465"/>
    <cellStyle name="Bad 8" xfId="466"/>
    <cellStyle name="Bad 9" xfId="467"/>
    <cellStyle name="Blank [$]" xfId="468"/>
    <cellStyle name="Blank [%]" xfId="469"/>
    <cellStyle name="Blank [,]" xfId="470"/>
    <cellStyle name="Blank [1$]" xfId="471"/>
    <cellStyle name="Blank [1%]" xfId="472"/>
    <cellStyle name="Blank [1,]" xfId="473"/>
    <cellStyle name="Blank [2$]" xfId="474"/>
    <cellStyle name="Blank [2%]" xfId="475"/>
    <cellStyle name="Blank [2,]" xfId="476"/>
    <cellStyle name="Blank [3$]" xfId="477"/>
    <cellStyle name="Blank [3%]" xfId="478"/>
    <cellStyle name="Blank [3,]" xfId="479"/>
    <cellStyle name="Blank [D-M-Y]" xfId="480"/>
    <cellStyle name="Blank [K,]" xfId="481"/>
    <cellStyle name="Blank[,]" xfId="482"/>
    <cellStyle name="Bold/Border" xfId="483"/>
    <cellStyle name="Bullet" xfId="484"/>
    <cellStyle name="Bun" xfId="485"/>
    <cellStyle name="Calcul" xfId="486"/>
    <cellStyle name="Calculation 10" xfId="487"/>
    <cellStyle name="Calculation 11" xfId="488"/>
    <cellStyle name="Calculation 12" xfId="489"/>
    <cellStyle name="Calculation 2" xfId="490"/>
    <cellStyle name="Calculation 2 2" xfId="491"/>
    <cellStyle name="Calculation 2 3" xfId="492"/>
    <cellStyle name="Calculation 3" xfId="493"/>
    <cellStyle name="Calculation 3 2" xfId="494"/>
    <cellStyle name="Calculation 3 3" xfId="495"/>
    <cellStyle name="Calculation 4" xfId="496"/>
    <cellStyle name="Calculation 4 2" xfId="497"/>
    <cellStyle name="Calculation 4 3" xfId="498"/>
    <cellStyle name="Calculation 5" xfId="499"/>
    <cellStyle name="Calculation 6" xfId="500"/>
    <cellStyle name="Calculation 7" xfId="501"/>
    <cellStyle name="Calculation 8" xfId="502"/>
    <cellStyle name="Calculation 9" xfId="503"/>
    <cellStyle name="Celulă legată" xfId="504"/>
    <cellStyle name="Check Cell 10" xfId="505"/>
    <cellStyle name="Check Cell 11" xfId="506"/>
    <cellStyle name="Check Cell 12" xfId="507"/>
    <cellStyle name="Check Cell 2" xfId="508"/>
    <cellStyle name="Check Cell 2 2" xfId="509"/>
    <cellStyle name="Check Cell 2 3" xfId="510"/>
    <cellStyle name="Check Cell 3" xfId="511"/>
    <cellStyle name="Check Cell 3 2" xfId="512"/>
    <cellStyle name="Check Cell 3 3" xfId="513"/>
    <cellStyle name="Check Cell 4" xfId="514"/>
    <cellStyle name="Check Cell 4 2" xfId="515"/>
    <cellStyle name="Check Cell 4 3" xfId="516"/>
    <cellStyle name="Check Cell 5" xfId="517"/>
    <cellStyle name="Check Cell 6" xfId="518"/>
    <cellStyle name="Check Cell 7" xfId="519"/>
    <cellStyle name="Check Cell 8" xfId="520"/>
    <cellStyle name="Check Cell 9" xfId="521"/>
    <cellStyle name="Comma" xfId="1" builtinId="3"/>
    <cellStyle name="Comma  - Style1" xfId="522"/>
    <cellStyle name="Comma  - Style2" xfId="523"/>
    <cellStyle name="Comma  - Style3" xfId="524"/>
    <cellStyle name="Comma  - Style4" xfId="525"/>
    <cellStyle name="Comma  - Style5" xfId="526"/>
    <cellStyle name="Comma  - Style6" xfId="527"/>
    <cellStyle name="Comma  - Style7" xfId="528"/>
    <cellStyle name="Comma  - Style8" xfId="529"/>
    <cellStyle name="Comma [1]" xfId="530"/>
    <cellStyle name="Comma [2]" xfId="531"/>
    <cellStyle name="Comma [3]" xfId="532"/>
    <cellStyle name="Comma 2" xfId="533"/>
    <cellStyle name="Comma 3" xfId="534"/>
    <cellStyle name="Comma 3 2" xfId="535"/>
    <cellStyle name="Comma 4" xfId="536"/>
    <cellStyle name="Comma 5" xfId="537"/>
    <cellStyle name="Comma 5 2" xfId="538"/>
    <cellStyle name="Comma 5 2 2" xfId="539"/>
    <cellStyle name="Comma 6" xfId="540"/>
    <cellStyle name="Comma 7" xfId="541"/>
    <cellStyle name="Comma 8" xfId="542"/>
    <cellStyle name="Currency [1]" xfId="543"/>
    <cellStyle name="Currency [2]" xfId="544"/>
    <cellStyle name="Currency [3]" xfId="545"/>
    <cellStyle name="Dash" xfId="546"/>
    <cellStyle name="Date" xfId="547"/>
    <cellStyle name="Date [D-M-Y]" xfId="548"/>
    <cellStyle name="Date [M/D/Y]" xfId="549"/>
    <cellStyle name="Date [M/Y]" xfId="550"/>
    <cellStyle name="Date [M-Y]" xfId="551"/>
    <cellStyle name="Date_Evolutie 2003-2007 pt raport 2006" xfId="552"/>
    <cellStyle name="Eronat" xfId="553"/>
    <cellStyle name="Euro" xfId="554"/>
    <cellStyle name="Explanatory Text 10" xfId="555"/>
    <cellStyle name="Explanatory Text 11" xfId="556"/>
    <cellStyle name="Explanatory Text 12" xfId="557"/>
    <cellStyle name="Explanatory Text 2" xfId="558"/>
    <cellStyle name="Explanatory Text 2 2" xfId="559"/>
    <cellStyle name="Explanatory Text 2 3" xfId="560"/>
    <cellStyle name="Explanatory Text 3" xfId="561"/>
    <cellStyle name="Explanatory Text 3 2" xfId="562"/>
    <cellStyle name="Explanatory Text 3 3" xfId="563"/>
    <cellStyle name="Explanatory Text 4" xfId="564"/>
    <cellStyle name="Explanatory Text 4 2" xfId="565"/>
    <cellStyle name="Explanatory Text 4 3" xfId="566"/>
    <cellStyle name="Explanatory Text 5" xfId="567"/>
    <cellStyle name="Explanatory Text 6" xfId="568"/>
    <cellStyle name="Explanatory Text 7" xfId="569"/>
    <cellStyle name="Explanatory Text 8" xfId="570"/>
    <cellStyle name="Explanatory Text 9" xfId="571"/>
    <cellStyle name="Fraction" xfId="572"/>
    <cellStyle name="Fraction [8]" xfId="573"/>
    <cellStyle name="Fraction [Bl]" xfId="574"/>
    <cellStyle name="Fraction_Evolutie 2003-2007 pt raport 2006" xfId="575"/>
    <cellStyle name="Good 10" xfId="576"/>
    <cellStyle name="Good 11" xfId="577"/>
    <cellStyle name="Good 12" xfId="578"/>
    <cellStyle name="Good 2" xfId="579"/>
    <cellStyle name="Good 2 2" xfId="580"/>
    <cellStyle name="Good 2 3" xfId="581"/>
    <cellStyle name="Good 3" xfId="582"/>
    <cellStyle name="Good 3 2" xfId="583"/>
    <cellStyle name="Good 3 3" xfId="584"/>
    <cellStyle name="Good 4" xfId="585"/>
    <cellStyle name="Good 4 2" xfId="586"/>
    <cellStyle name="Good 4 3" xfId="587"/>
    <cellStyle name="Good 5" xfId="588"/>
    <cellStyle name="Good 6" xfId="589"/>
    <cellStyle name="Good 7" xfId="590"/>
    <cellStyle name="Good 8" xfId="591"/>
    <cellStyle name="Good 9" xfId="592"/>
    <cellStyle name="Heading 1 10" xfId="593"/>
    <cellStyle name="Heading 1 11" xfId="594"/>
    <cellStyle name="Heading 1 12" xfId="595"/>
    <cellStyle name="Heading 1 2" xfId="596"/>
    <cellStyle name="Heading 1 2 2" xfId="597"/>
    <cellStyle name="Heading 1 2 3" xfId="598"/>
    <cellStyle name="Heading 1 3" xfId="599"/>
    <cellStyle name="Heading 1 3 2" xfId="600"/>
    <cellStyle name="Heading 1 3 3" xfId="601"/>
    <cellStyle name="Heading 1 4" xfId="602"/>
    <cellStyle name="Heading 1 4 2" xfId="603"/>
    <cellStyle name="Heading 1 4 3" xfId="604"/>
    <cellStyle name="Heading 1 5" xfId="605"/>
    <cellStyle name="Heading 1 6" xfId="606"/>
    <cellStyle name="Heading 1 7" xfId="607"/>
    <cellStyle name="Heading 1 8" xfId="608"/>
    <cellStyle name="Heading 1 9" xfId="609"/>
    <cellStyle name="Heading 2 10" xfId="610"/>
    <cellStyle name="Heading 2 11" xfId="611"/>
    <cellStyle name="Heading 2 12" xfId="612"/>
    <cellStyle name="Heading 2 2" xfId="613"/>
    <cellStyle name="Heading 2 2 2" xfId="614"/>
    <cellStyle name="Heading 2 2 3" xfId="615"/>
    <cellStyle name="Heading 2 3" xfId="616"/>
    <cellStyle name="Heading 2 3 2" xfId="617"/>
    <cellStyle name="Heading 2 3 3" xfId="618"/>
    <cellStyle name="Heading 2 4" xfId="619"/>
    <cellStyle name="Heading 2 4 2" xfId="620"/>
    <cellStyle name="Heading 2 4 3" xfId="621"/>
    <cellStyle name="Heading 2 5" xfId="622"/>
    <cellStyle name="Heading 2 6" xfId="623"/>
    <cellStyle name="Heading 2 7" xfId="624"/>
    <cellStyle name="Heading 2 8" xfId="625"/>
    <cellStyle name="Heading 2 9" xfId="626"/>
    <cellStyle name="Heading 3 10" xfId="627"/>
    <cellStyle name="Heading 3 11" xfId="628"/>
    <cellStyle name="Heading 3 12" xfId="629"/>
    <cellStyle name="Heading 3 2" xfId="630"/>
    <cellStyle name="Heading 3 2 2" xfId="631"/>
    <cellStyle name="Heading 3 2 3" xfId="632"/>
    <cellStyle name="Heading 3 3" xfId="633"/>
    <cellStyle name="Heading 3 3 2" xfId="634"/>
    <cellStyle name="Heading 3 3 3" xfId="635"/>
    <cellStyle name="Heading 3 4" xfId="636"/>
    <cellStyle name="Heading 3 4 2" xfId="637"/>
    <cellStyle name="Heading 3 4 3" xfId="638"/>
    <cellStyle name="Heading 3 5" xfId="639"/>
    <cellStyle name="Heading 3 6" xfId="640"/>
    <cellStyle name="Heading 3 7" xfId="641"/>
    <cellStyle name="Heading 3 8" xfId="642"/>
    <cellStyle name="Heading 3 9" xfId="643"/>
    <cellStyle name="Heading 4 10" xfId="644"/>
    <cellStyle name="Heading 4 11" xfId="645"/>
    <cellStyle name="Heading 4 12" xfId="646"/>
    <cellStyle name="Heading 4 2" xfId="647"/>
    <cellStyle name="Heading 4 2 2" xfId="648"/>
    <cellStyle name="Heading 4 2 3" xfId="649"/>
    <cellStyle name="Heading 4 3" xfId="650"/>
    <cellStyle name="Heading 4 3 2" xfId="651"/>
    <cellStyle name="Heading 4 3 3" xfId="652"/>
    <cellStyle name="Heading 4 4" xfId="653"/>
    <cellStyle name="Heading 4 4 2" xfId="654"/>
    <cellStyle name="Heading 4 4 3" xfId="655"/>
    <cellStyle name="Heading 4 5" xfId="656"/>
    <cellStyle name="Heading 4 6" xfId="657"/>
    <cellStyle name="Heading 4 7" xfId="658"/>
    <cellStyle name="Heading 4 8" xfId="659"/>
    <cellStyle name="Heading 4 9" xfId="660"/>
    <cellStyle name="Hidden" xfId="661"/>
    <cellStyle name="Hyperlink 2" xfId="662"/>
    <cellStyle name="Ieșire" xfId="663"/>
    <cellStyle name="Input 10" xfId="664"/>
    <cellStyle name="Input 11" xfId="665"/>
    <cellStyle name="Input 12" xfId="666"/>
    <cellStyle name="Input 2" xfId="667"/>
    <cellStyle name="Input 2 2" xfId="668"/>
    <cellStyle name="Input 2 3" xfId="669"/>
    <cellStyle name="Input 3" xfId="670"/>
    <cellStyle name="Input 3 2" xfId="671"/>
    <cellStyle name="Input 3 3" xfId="672"/>
    <cellStyle name="Input 4" xfId="673"/>
    <cellStyle name="Input 4 2" xfId="674"/>
    <cellStyle name="Input 4 3" xfId="675"/>
    <cellStyle name="Input 5" xfId="676"/>
    <cellStyle name="Input 6" xfId="677"/>
    <cellStyle name="Input 7" xfId="678"/>
    <cellStyle name="Input 8" xfId="679"/>
    <cellStyle name="Input 9" xfId="680"/>
    <cellStyle name="Intrare" xfId="681"/>
    <cellStyle name="Linked Cell 10" xfId="682"/>
    <cellStyle name="Linked Cell 11" xfId="683"/>
    <cellStyle name="Linked Cell 12" xfId="684"/>
    <cellStyle name="Linked Cell 2" xfId="685"/>
    <cellStyle name="Linked Cell 2 2" xfId="686"/>
    <cellStyle name="Linked Cell 2 3" xfId="687"/>
    <cellStyle name="Linked Cell 3" xfId="688"/>
    <cellStyle name="Linked Cell 3 2" xfId="689"/>
    <cellStyle name="Linked Cell 3 3" xfId="690"/>
    <cellStyle name="Linked Cell 4" xfId="691"/>
    <cellStyle name="Linked Cell 4 2" xfId="692"/>
    <cellStyle name="Linked Cell 4 3" xfId="693"/>
    <cellStyle name="Linked Cell 5" xfId="694"/>
    <cellStyle name="Linked Cell 6" xfId="695"/>
    <cellStyle name="Linked Cell 7" xfId="696"/>
    <cellStyle name="Linked Cell 8" xfId="697"/>
    <cellStyle name="Linked Cell 9" xfId="698"/>
    <cellStyle name="Neutral 10" xfId="699"/>
    <cellStyle name="Neutral 11" xfId="700"/>
    <cellStyle name="Neutral 12" xfId="701"/>
    <cellStyle name="Neutral 2" xfId="702"/>
    <cellStyle name="Neutral 2 2" xfId="703"/>
    <cellStyle name="Neutral 2 3" xfId="704"/>
    <cellStyle name="Neutral 3" xfId="705"/>
    <cellStyle name="Neutral 3 2" xfId="706"/>
    <cellStyle name="Neutral 3 3" xfId="707"/>
    <cellStyle name="Neutral 4" xfId="708"/>
    <cellStyle name="Neutral 4 2" xfId="709"/>
    <cellStyle name="Neutral 4 3" xfId="710"/>
    <cellStyle name="Neutral 5" xfId="711"/>
    <cellStyle name="Neutral 6" xfId="712"/>
    <cellStyle name="Neutral 7" xfId="713"/>
    <cellStyle name="Neutral 8" xfId="714"/>
    <cellStyle name="Neutral 9" xfId="715"/>
    <cellStyle name="Neutru" xfId="716"/>
    <cellStyle name="Normal" xfId="0" builtinId="0"/>
    <cellStyle name="Normal - Style1" xfId="717"/>
    <cellStyle name="Normal 10" xfId="718"/>
    <cellStyle name="Normal 11" xfId="719"/>
    <cellStyle name="Normal 12" xfId="720"/>
    <cellStyle name="Normal 13" xfId="721"/>
    <cellStyle name="Normal 14" xfId="722"/>
    <cellStyle name="Normal 15" xfId="723"/>
    <cellStyle name="Normal 16" xfId="724"/>
    <cellStyle name="Normal 17" xfId="725"/>
    <cellStyle name="Normal 17 2" xfId="726"/>
    <cellStyle name="Normal 17 2 2" xfId="727"/>
    <cellStyle name="Normal 18" xfId="728"/>
    <cellStyle name="Normal 19" xfId="729"/>
    <cellStyle name="Normal 2" xfId="730"/>
    <cellStyle name="Normal 2 2" xfId="731"/>
    <cellStyle name="Normal 2 3" xfId="732"/>
    <cellStyle name="Normal 2_Estimations TUD - District 6 TRP 06.08.09" xfId="733"/>
    <cellStyle name="Normal 20" xfId="734"/>
    <cellStyle name="Normal 3" xfId="735"/>
    <cellStyle name="Normal 3 2" xfId="736"/>
    <cellStyle name="Normal 4" xfId="737"/>
    <cellStyle name="Normal 4 2" xfId="738"/>
    <cellStyle name="Normal 4 3" xfId="739"/>
    <cellStyle name="Normal 5" xfId="740"/>
    <cellStyle name="Normal 6" xfId="741"/>
    <cellStyle name="Normal 7" xfId="742"/>
    <cellStyle name="Normal 8" xfId="743"/>
    <cellStyle name="Normal 9" xfId="744"/>
    <cellStyle name="Normale 2" xfId="745"/>
    <cellStyle name="Notă" xfId="746"/>
    <cellStyle name="Note 10" xfId="747"/>
    <cellStyle name="Note 11" xfId="748"/>
    <cellStyle name="Note 12" xfId="749"/>
    <cellStyle name="Note 2" xfId="750"/>
    <cellStyle name="Note 3" xfId="751"/>
    <cellStyle name="Note 4" xfId="752"/>
    <cellStyle name="Note 5" xfId="753"/>
    <cellStyle name="Note 6" xfId="754"/>
    <cellStyle name="Note 7" xfId="755"/>
    <cellStyle name="Note 8" xfId="756"/>
    <cellStyle name="Note 9" xfId="757"/>
    <cellStyle name="Output 10" xfId="758"/>
    <cellStyle name="Output 11" xfId="759"/>
    <cellStyle name="Output 12" xfId="760"/>
    <cellStyle name="Output 2" xfId="761"/>
    <cellStyle name="Output 2 2" xfId="762"/>
    <cellStyle name="Output 2 3" xfId="763"/>
    <cellStyle name="Output 3" xfId="764"/>
    <cellStyle name="Output 3 2" xfId="765"/>
    <cellStyle name="Output 3 3" xfId="766"/>
    <cellStyle name="Output 4" xfId="767"/>
    <cellStyle name="Output 4 2" xfId="768"/>
    <cellStyle name="Output 4 3" xfId="769"/>
    <cellStyle name="Output 5" xfId="770"/>
    <cellStyle name="Output 6" xfId="771"/>
    <cellStyle name="Output 7" xfId="772"/>
    <cellStyle name="Output 8" xfId="773"/>
    <cellStyle name="Output 9" xfId="774"/>
    <cellStyle name="Percent" xfId="2" builtinId="5"/>
    <cellStyle name="Percent [1]" xfId="775"/>
    <cellStyle name="Percent [2]" xfId="776"/>
    <cellStyle name="Percent [3]" xfId="777"/>
    <cellStyle name="Percent 2" xfId="778"/>
    <cellStyle name="Percent 2 2" xfId="779"/>
    <cellStyle name="Percent 2 3" xfId="780"/>
    <cellStyle name="Percent 3" xfId="781"/>
    <cellStyle name="Percent 3 2" xfId="782"/>
    <cellStyle name="Percent 3 2 2" xfId="783"/>
    <cellStyle name="Percent 4" xfId="784"/>
    <cellStyle name="Percent 4 2" xfId="785"/>
    <cellStyle name="Percent 5" xfId="786"/>
    <cellStyle name="Percent 6" xfId="787"/>
    <cellStyle name="Percent 6 2" xfId="788"/>
    <cellStyle name="Percent 6 2 2" xfId="789"/>
    <cellStyle name="Text [Bullet]" xfId="790"/>
    <cellStyle name="Text [Dash]" xfId="791"/>
    <cellStyle name="Text [Em-Dash]" xfId="792"/>
    <cellStyle name="Text avertisment" xfId="793"/>
    <cellStyle name="Text explicativ" xfId="794"/>
    <cellStyle name="Times" xfId="795"/>
    <cellStyle name="Times [1]" xfId="796"/>
    <cellStyle name="Times [2]" xfId="797"/>
    <cellStyle name="Times_Evolutie 2003-2007 pt raport 2006" xfId="798"/>
    <cellStyle name="Title 10" xfId="799"/>
    <cellStyle name="Title 11" xfId="800"/>
    <cellStyle name="Title 12" xfId="801"/>
    <cellStyle name="Title 2" xfId="802"/>
    <cellStyle name="Title 2 2" xfId="803"/>
    <cellStyle name="Title 2 3" xfId="804"/>
    <cellStyle name="Title 3" xfId="805"/>
    <cellStyle name="Title 3 2" xfId="806"/>
    <cellStyle name="Title 3 3" xfId="807"/>
    <cellStyle name="Title 4" xfId="808"/>
    <cellStyle name="Title 4 2" xfId="809"/>
    <cellStyle name="Title 4 3" xfId="810"/>
    <cellStyle name="Title 5" xfId="811"/>
    <cellStyle name="Title 6" xfId="812"/>
    <cellStyle name="Title 7" xfId="813"/>
    <cellStyle name="Title 8" xfId="814"/>
    <cellStyle name="Title 9" xfId="815"/>
    <cellStyle name="Titlu" xfId="816"/>
    <cellStyle name="Titlu 1" xfId="817"/>
    <cellStyle name="Titlu 2" xfId="818"/>
    <cellStyle name="Titlu 3" xfId="819"/>
    <cellStyle name="Titlu 4" xfId="820"/>
    <cellStyle name="Total 10" xfId="821"/>
    <cellStyle name="Total 11" xfId="822"/>
    <cellStyle name="Total 12" xfId="823"/>
    <cellStyle name="Total 2" xfId="824"/>
    <cellStyle name="Total 2 2" xfId="825"/>
    <cellStyle name="Total 2 3" xfId="826"/>
    <cellStyle name="Total 3" xfId="827"/>
    <cellStyle name="Total 3 2" xfId="828"/>
    <cellStyle name="Total 3 3" xfId="829"/>
    <cellStyle name="Total 4" xfId="830"/>
    <cellStyle name="Total 4 2" xfId="831"/>
    <cellStyle name="Total 4 3" xfId="832"/>
    <cellStyle name="Total 5" xfId="833"/>
    <cellStyle name="Total 6" xfId="834"/>
    <cellStyle name="Total 7" xfId="835"/>
    <cellStyle name="Total 8" xfId="836"/>
    <cellStyle name="Total 9" xfId="837"/>
    <cellStyle name="Valuta 2" xfId="838"/>
    <cellStyle name="Verificare celulă" xfId="839"/>
    <cellStyle name="Virgulă_BUGET 2004 PE TRIMESTRE" xfId="840"/>
    <cellStyle name="Warning Text 10" xfId="841"/>
    <cellStyle name="Warning Text 11" xfId="842"/>
    <cellStyle name="Warning Text 12" xfId="843"/>
    <cellStyle name="Warning Text 2" xfId="844"/>
    <cellStyle name="Warning Text 2 2" xfId="845"/>
    <cellStyle name="Warning Text 2 3" xfId="846"/>
    <cellStyle name="Warning Text 3" xfId="847"/>
    <cellStyle name="Warning Text 3 2" xfId="848"/>
    <cellStyle name="Warning Text 3 3" xfId="849"/>
    <cellStyle name="Warning Text 4" xfId="850"/>
    <cellStyle name="Warning Text 4 2" xfId="851"/>
    <cellStyle name="Warning Text 4 3" xfId="852"/>
    <cellStyle name="Warning Text 5" xfId="853"/>
    <cellStyle name="Warning Text 6" xfId="854"/>
    <cellStyle name="Warning Text 7" xfId="855"/>
    <cellStyle name="Warning Text 8" xfId="856"/>
    <cellStyle name="Warning Text 9" xfId="857"/>
    <cellStyle name="ハイパーリンク" xfId="858"/>
    <cellStyle name="표준_Korean Portfolio II" xfId="859"/>
    <cellStyle name="桁?切り_SB" xfId="860"/>
    <cellStyle name="桁区切り_SB" xfId="861"/>
    <cellStyle name="標準_A" xfId="862"/>
    <cellStyle name="表旨巧・・ハイパーリンク" xfId="863"/>
    <cellStyle name="表示済みのハイパーリンク" xfId="86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ybookworld\publicfull\modeling\Bacau-primaria\Bacau%20finalizate\Prezentari%20municipalitati\desktop%20vechi\municipalitati\Tg.Mures\Credit%20analysis%20model%20TgMures%203%2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qntld3.ms.com:1355/TEMP/TEMP/TEMP/Asset%20Tracking%20Europ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RADU%2010.03.2019/radu%2025.04.206/primarii/sinaia/CREDIT%20NOU%202019/PROCEDURA%20LICITATIE/GRAD%20INDAT%2010.04.2019%20refin%20Alph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qntld3.ms.com:1355/Swaps%20Marketing/Ted%20Mermel/MTM%20stuff/MSREF/F4%20MSREF%20KRW%201_31_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hai%20Tudorancea/AppData/Local/Microsoft/Windows/Temporary%20Internet%20Files/OLK7CD/Piatra%20Neamt%20modelare%20finalizata/Piatra%20Neamt%20rapoarte%20finalizate%20FINAL/PiatraNeamt%20-%202006%20raport%20R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iana/InvestitiiPS1/2009/R6_18august/Diana/InvestitiiPS1/2005/Rectificare_09dec05/BugetLocal_R9_22dec05/2002/Rectificare5_decVirare2/Autofinantare_nov/A_ANEXA3_nov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qntld3.ms.com:1355/banking/Tadavarthy/New/Domestic_New/Inputs(Intl&amp;Dom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RADU%2010.03.2019/radu%2025.04.206/primarii/sinaia/CREDIT%20NOU%202019/PROCEDURA%20LICITATIE/Grafic%20Sinaia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rk%20birnbaum/Desktop/BaiaMareenglexe/Romanian%20Financial%20Analysis%20Mode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qntld3.ms.com:1355/Swaps%20Marketing/Ted%20Mermel/MTM%20stuff/MSREF/F4%20MSREF%20JPY%201_31_0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qntld3.ms.com:1355/DOCUME~1/munday/LOCALS~1/Temp/final%2012-31-02%20fund%20iv%20internatio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e 6_Condensed Budget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UP _ Fund II"/>
      <sheetName val="Instructions"/>
      <sheetName val="KEY"/>
      <sheetName val="Summary - By Fund"/>
      <sheetName val="Summary - By Type"/>
      <sheetName val="Summary - By Country"/>
      <sheetName val="ROLLUP - Fund I"/>
      <sheetName val="ROLLUP - Fund II"/>
      <sheetName val="ROLLUP-Fund III"/>
      <sheetName val="ROLLUP - Fund IV"/>
      <sheetName val="Chart III"/>
      <sheetName val="Appold"/>
      <sheetName val="CV Solaia"/>
      <sheetName val="CV Cometa"/>
      <sheetName val="Carosib"/>
      <sheetName val="CV Iron-Fonspa"/>
      <sheetName val="Barbaresco"/>
      <sheetName val="MSC Hold "/>
      <sheetName val="ImmoUno"/>
      <sheetName val="Immobil Due"/>
      <sheetName val="MSMC Tre"/>
      <sheetName val="Parnasi"/>
      <sheetName val="RCS"/>
      <sheetName val="Birmann"/>
      <sheetName val="Ausone"/>
      <sheetName val="St Denis"/>
      <sheetName val="Vincennes#2"/>
      <sheetName val="Petrus"/>
      <sheetName val="MSCG"/>
      <sheetName val="Bercy Expo"/>
      <sheetName val="Wellington"/>
      <sheetName val="Punch Taverns"/>
      <sheetName val="ImmoScout"/>
      <sheetName val="MetroNexus"/>
      <sheetName val="Recoletos"/>
      <sheetName val="Ortega"/>
      <sheetName val="Fleming"/>
      <sheetName val="GEMS"/>
      <sheetName val="Semapa"/>
      <sheetName val="Domovial"/>
      <sheetName val="Montparnasse"/>
      <sheetName val="Alban Gate UK"/>
      <sheetName val="India Docks UK"/>
      <sheetName val="Capitole"/>
      <sheetName val="Wigmore"/>
      <sheetName val="Chart -Acqu-dispo Europe"/>
      <sheetName val="Millennium"/>
      <sheetName val="Margaux"/>
      <sheetName val="Berkeley"/>
      <sheetName val="Corton"/>
      <sheetName val="MSMC-Luce"/>
      <sheetName val="Banca di Roma"/>
      <sheetName val="RAS Portfolio"/>
      <sheetName val="Do Not Print ROLLUP  Fund I LC"/>
      <sheetName val="Do Not Print ROLLUP  Fund II LC"/>
      <sheetName val="Do Not Print ROLLUP Fund III LC"/>
      <sheetName val="Do Not Print ROLLUP  Fund IV 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uatie credite"/>
      <sheetName val="alpha 8.145.000 lei"/>
      <sheetName val="brd 3 mio euro"/>
      <sheetName val="samtid 553.967,97 EURO"/>
      <sheetName val="garantie bancpost"/>
      <sheetName val="credit refinan cec 10.5mil"/>
      <sheetName val="cr bancpost teleski"/>
      <sheetName val="centralizator"/>
      <sheetName val="IMPRUMUT NOU 11 mio ron"/>
      <sheetName val="SD sinaia"/>
      <sheetName val="grad indatorare"/>
      <sheetName val="1.3"/>
      <sheetName val="1.4"/>
    </sheetNames>
    <sheetDataSet>
      <sheetData sheetId="0"/>
      <sheetData sheetId="1"/>
      <sheetData sheetId="2"/>
      <sheetData sheetId="3"/>
      <sheetData sheetId="4"/>
      <sheetData sheetId="5">
        <row r="6">
          <cell r="E6">
            <v>3.3300000000000003E-2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folio"/>
      <sheetName val="Sheet1"/>
      <sheetName val="Vol Sheet"/>
      <sheetName val="Spot Chart"/>
      <sheetName val="Chart1"/>
      <sheetName val="Time Chart"/>
      <sheetName val="Chart2"/>
      <sheetName val="Spot Vol Chart"/>
      <sheetName val="Chart3"/>
      <sheetName val="RR Chart"/>
      <sheetName val="Flexi Chart"/>
      <sheetName val="VegaBucket Chart"/>
      <sheetName val="Spot &amp; Constants"/>
      <sheetName val="Dialog1"/>
      <sheetName val="Dialog2"/>
      <sheetName val="WizSheet"/>
      <sheetName val="OptWiz1"/>
      <sheetName val="OW1Mod"/>
      <sheetName val="OptWiz2"/>
      <sheetName val="OW2Mod"/>
      <sheetName val="OptWiz3"/>
      <sheetName val="OW3Mod"/>
      <sheetName val="OptWiz4"/>
      <sheetName val="OW4Mod"/>
      <sheetName val="Solve"/>
      <sheetName val="Trader Vols"/>
      <sheetName val="MainScript"/>
      <sheetName val="VolModule"/>
      <sheetName val="DlgScript"/>
      <sheetName val="VegaMatch"/>
      <sheetName val="Module1"/>
      <sheetName val="Module2"/>
      <sheetName val="LogContract"/>
    </sheetNames>
    <sheetDataSet>
      <sheetData sheetId="0">
        <row r="15">
          <cell r="F15">
            <v>1314.4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uprins"/>
      <sheetName val="Consiliul Local"/>
      <sheetName val="Economico-Administrativ"/>
      <sheetName val="Graph V_C"/>
      <sheetName val="Evolutie venituri"/>
      <sheetName val="Venituri detalii"/>
      <sheetName val="Evolutie cheltuieli"/>
      <sheetName val="Cheltuieli detalii"/>
      <sheetName val="Balanta V_C"/>
      <sheetName val="Ratio"/>
      <sheetName val="Serviciul Datoriei"/>
      <sheetName val="Glosar de termeni"/>
      <sheetName val="Disclaimer"/>
      <sheetName val="Evolutie V_C 2003_2007 "/>
      <sheetName val="Rezuma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AUTO"/>
      <sheetName val="ps1"/>
      <sheetName val="adp"/>
      <sheetName val="ExtraScoli"/>
      <sheetName val="invatamant"/>
    </sheetNames>
    <sheetDataSet>
      <sheetData sheetId="0" refreshError="1"/>
      <sheetData sheetId="1" refreshError="1"/>
      <sheetData sheetId="2" refreshError="1"/>
      <sheetData sheetId="3">
        <row r="150">
          <cell r="B150" t="str">
            <v>NUCLEUL "SFANTUL SAVA"</v>
          </cell>
        </row>
      </sheetData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Print Macros"/>
    </sheetNames>
    <sheetDataSet>
      <sheetData sheetId="0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P"/>
      <sheetName val="SME"/>
      <sheetName val="Insurance"/>
      <sheetName val="SOV"/>
      <sheetName val="FI"/>
      <sheetName val="LRG"/>
      <sheetName val="none"/>
      <sheetName val="Params"/>
      <sheetName val="Basel II Eligible Collateral"/>
      <sheetName val="calculation 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">
          <cell r="B3">
            <v>2.5</v>
          </cell>
        </row>
      </sheetData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1"/>
      <sheetName val="Sheet 2"/>
      <sheetName val="Sheet 3"/>
      <sheetName val="Sheet 4"/>
      <sheetName val="Sheet 5"/>
      <sheetName val="Date"/>
      <sheetName val="&quot;Cash Flow&quot;"/>
      <sheetName val="Bilant"/>
      <sheetName val="PIC"/>
      <sheetName val="Previziuni"/>
      <sheetName val="Ipoteze"/>
      <sheetName val="Tendinte"/>
      <sheetName val="Definitii"/>
      <sheetName val="_Cash Flow_"/>
    </sheetNames>
    <sheetDataSet>
      <sheetData sheetId="0"/>
      <sheetData sheetId="1"/>
      <sheetData sheetId="2"/>
      <sheetData sheetId="3"/>
      <sheetData sheetId="4"/>
      <sheetData sheetId="5"/>
      <sheetData sheetId="6">
        <row r="36">
          <cell r="C36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folio"/>
      <sheetName val="MTM"/>
      <sheetName val="Vol Sheet"/>
      <sheetName val="Spot Chart"/>
      <sheetName val="Chart1"/>
      <sheetName val="Time Chart"/>
      <sheetName val="Chart2"/>
      <sheetName val="Spot Vol Chart"/>
      <sheetName val="Chart3"/>
      <sheetName val="RR Chart"/>
      <sheetName val="Flexi Chart"/>
      <sheetName val="VegaBucket Chart"/>
      <sheetName val="Spot &amp; Constants"/>
      <sheetName val="Dialog1"/>
      <sheetName val="Dialog2"/>
      <sheetName val="WizSheet"/>
      <sheetName val="OptWiz1"/>
      <sheetName val="OW1Mod"/>
      <sheetName val="OptWiz2"/>
      <sheetName val="OW2Mod"/>
      <sheetName val="OptWiz3"/>
      <sheetName val="OW3Mod"/>
      <sheetName val="OptWiz4"/>
      <sheetName val="OW4Mod"/>
      <sheetName val="Solve"/>
      <sheetName val="Trader Vols"/>
      <sheetName val="MainScript"/>
      <sheetName val="VolModule"/>
      <sheetName val="DlgScript"/>
      <sheetName val="VegaMatch"/>
      <sheetName val="Module1"/>
      <sheetName val="Module2"/>
      <sheetName val="LogContract"/>
    </sheetNames>
    <sheetDataSet>
      <sheetData sheetId="0" refreshError="1">
        <row r="15">
          <cell r="F15">
            <v>133.78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 IV Summary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9"/>
  <sheetViews>
    <sheetView tabSelected="1" topLeftCell="B2" workbookViewId="0">
      <selection activeCell="N18" sqref="N18"/>
    </sheetView>
  </sheetViews>
  <sheetFormatPr defaultRowHeight="12.75"/>
  <cols>
    <col min="1" max="1" width="3" hidden="1" customWidth="1"/>
    <col min="2" max="2" width="14.33203125" style="1" customWidth="1"/>
    <col min="3" max="3" width="16.83203125" style="1" customWidth="1"/>
    <col min="4" max="4" width="16.6640625" style="1" bestFit="1" customWidth="1"/>
    <col min="5" max="5" width="18.83203125" bestFit="1" customWidth="1"/>
    <col min="6" max="6" width="17.6640625" bestFit="1" customWidth="1"/>
    <col min="7" max="7" width="18.83203125" bestFit="1" customWidth="1"/>
  </cols>
  <sheetData>
    <row r="1" spans="1:7" hidden="1">
      <c r="D1" s="2">
        <v>10210204</v>
      </c>
      <c r="E1" s="2">
        <f>D3-D1</f>
        <v>789796</v>
      </c>
    </row>
    <row r="2" spans="1:7" ht="14.25">
      <c r="C2" s="8" t="s">
        <v>9</v>
      </c>
    </row>
    <row r="3" spans="1:7">
      <c r="B3" s="1" t="s">
        <v>0</v>
      </c>
      <c r="D3" s="7">
        <v>11000000</v>
      </c>
    </row>
    <row r="4" spans="1:7">
      <c r="B4" s="1" t="s">
        <v>1</v>
      </c>
      <c r="D4" s="3">
        <f>D5+D6</f>
        <v>3.3300000000000003E-2</v>
      </c>
    </row>
    <row r="5" spans="1:7">
      <c r="B5" s="1" t="s">
        <v>3</v>
      </c>
      <c r="D5" s="3">
        <f>'[11]credit refinan cec 10.5mil'!E6</f>
        <v>3.3300000000000003E-2</v>
      </c>
    </row>
    <row r="6" spans="1:7">
      <c r="B6" s="1" t="s">
        <v>2</v>
      </c>
      <c r="D6" s="3"/>
    </row>
    <row r="7" spans="1:7">
      <c r="B7" s="1" t="s">
        <v>11</v>
      </c>
    </row>
    <row r="9" spans="1:7" ht="13.5" thickBot="1"/>
    <row r="10" spans="1:7" ht="25.5">
      <c r="B10" s="18" t="s">
        <v>7</v>
      </c>
      <c r="C10" s="19" t="s">
        <v>10</v>
      </c>
      <c r="D10" s="19" t="s">
        <v>4</v>
      </c>
      <c r="E10" s="20" t="s">
        <v>5</v>
      </c>
      <c r="F10" s="19" t="s">
        <v>1</v>
      </c>
      <c r="G10" s="21" t="s">
        <v>6</v>
      </c>
    </row>
    <row r="11" spans="1:7">
      <c r="B11" s="22">
        <v>1</v>
      </c>
      <c r="C11" s="9">
        <v>2</v>
      </c>
      <c r="D11" s="9">
        <v>3</v>
      </c>
      <c r="E11" s="10">
        <v>4</v>
      </c>
      <c r="F11" s="9">
        <v>5</v>
      </c>
      <c r="G11" s="23" t="s">
        <v>8</v>
      </c>
    </row>
    <row r="12" spans="1:7" hidden="1">
      <c r="B12" s="24">
        <v>43496</v>
      </c>
      <c r="C12" s="25"/>
      <c r="D12" s="25"/>
      <c r="E12" s="26"/>
      <c r="F12" s="26"/>
      <c r="G12" s="27"/>
    </row>
    <row r="13" spans="1:7" hidden="1">
      <c r="B13" s="24">
        <f>EOMONTH(B12,1)</f>
        <v>43524</v>
      </c>
      <c r="C13" s="25"/>
      <c r="D13" s="25"/>
      <c r="E13" s="26"/>
      <c r="F13" s="26"/>
      <c r="G13" s="27"/>
    </row>
    <row r="14" spans="1:7" hidden="1">
      <c r="B14" s="24">
        <f t="shared" ref="B14:B77" si="0">EOMONTH(B13,1)</f>
        <v>43555</v>
      </c>
      <c r="C14" s="25"/>
      <c r="D14" s="28"/>
      <c r="E14" s="28"/>
      <c r="F14" s="28"/>
      <c r="G14" s="29"/>
    </row>
    <row r="15" spans="1:7" hidden="1">
      <c r="B15" s="24">
        <f t="shared" si="0"/>
        <v>43585</v>
      </c>
      <c r="C15" s="25"/>
      <c r="D15" s="28"/>
      <c r="E15" s="28"/>
      <c r="F15" s="28"/>
      <c r="G15" s="29"/>
    </row>
    <row r="16" spans="1:7">
      <c r="A16">
        <v>0</v>
      </c>
      <c r="B16" s="30">
        <f t="shared" si="0"/>
        <v>43616</v>
      </c>
      <c r="C16" s="11"/>
      <c r="D16" s="12"/>
      <c r="E16" s="12"/>
      <c r="F16" s="12"/>
      <c r="G16" s="31">
        <f>E16+F16</f>
        <v>0</v>
      </c>
    </row>
    <row r="17" spans="1:7" s="5" customFormat="1">
      <c r="A17" s="5">
        <v>1</v>
      </c>
      <c r="B17" s="32">
        <f t="shared" si="0"/>
        <v>43646</v>
      </c>
      <c r="C17" s="13"/>
      <c r="D17" s="13">
        <f>C17</f>
        <v>0</v>
      </c>
      <c r="E17" s="13"/>
      <c r="F17" s="13">
        <v>0</v>
      </c>
      <c r="G17" s="33">
        <f t="shared" ref="G17:G80" si="1">E17+F17</f>
        <v>0</v>
      </c>
    </row>
    <row r="18" spans="1:7" s="5" customFormat="1">
      <c r="A18" s="5">
        <f t="shared" ref="A18:A81" si="2">A17+1</f>
        <v>2</v>
      </c>
      <c r="B18" s="32">
        <f t="shared" si="0"/>
        <v>43677</v>
      </c>
      <c r="C18" s="13"/>
      <c r="D18" s="13">
        <f>D17+C18</f>
        <v>0</v>
      </c>
      <c r="E18" s="13"/>
      <c r="F18" s="13">
        <f>(B18-B17)*$D$4*D18/360</f>
        <v>0</v>
      </c>
      <c r="G18" s="33">
        <f t="shared" si="1"/>
        <v>0</v>
      </c>
    </row>
    <row r="19" spans="1:7" s="5" customFormat="1">
      <c r="A19" s="5">
        <f t="shared" si="2"/>
        <v>3</v>
      </c>
      <c r="B19" s="32">
        <f t="shared" si="0"/>
        <v>43708</v>
      </c>
      <c r="C19" s="13">
        <f>D3*10%</f>
        <v>1100000</v>
      </c>
      <c r="D19" s="13">
        <f t="shared" ref="D19:D35" si="3">D18+C19</f>
        <v>1100000</v>
      </c>
      <c r="E19" s="13"/>
      <c r="F19" s="13">
        <f t="shared" ref="F19:F35" si="4">(B19-B18)*$D$4*D19/360</f>
        <v>3154.25</v>
      </c>
      <c r="G19" s="34">
        <f t="shared" si="1"/>
        <v>3154.25</v>
      </c>
    </row>
    <row r="20" spans="1:7" s="5" customFormat="1">
      <c r="A20" s="5">
        <f t="shared" si="2"/>
        <v>4</v>
      </c>
      <c r="B20" s="32">
        <f t="shared" si="0"/>
        <v>43738</v>
      </c>
      <c r="C20" s="13"/>
      <c r="D20" s="13">
        <f t="shared" si="3"/>
        <v>1100000</v>
      </c>
      <c r="E20" s="13"/>
      <c r="F20" s="13">
        <f t="shared" si="4"/>
        <v>3052.5000000000005</v>
      </c>
      <c r="G20" s="34">
        <f t="shared" si="1"/>
        <v>3052.5000000000005</v>
      </c>
    </row>
    <row r="21" spans="1:7" s="5" customFormat="1">
      <c r="A21" s="5">
        <f t="shared" si="2"/>
        <v>5</v>
      </c>
      <c r="B21" s="32">
        <f t="shared" si="0"/>
        <v>43769</v>
      </c>
      <c r="C21" s="13">
        <f>C19</f>
        <v>1100000</v>
      </c>
      <c r="D21" s="13">
        <f t="shared" si="3"/>
        <v>2200000</v>
      </c>
      <c r="E21" s="13"/>
      <c r="F21" s="13">
        <f t="shared" si="4"/>
        <v>6308.5</v>
      </c>
      <c r="G21" s="34">
        <f t="shared" si="1"/>
        <v>6308.5</v>
      </c>
    </row>
    <row r="22" spans="1:7" s="5" customFormat="1">
      <c r="A22" s="5">
        <f t="shared" si="2"/>
        <v>6</v>
      </c>
      <c r="B22" s="32">
        <f t="shared" si="0"/>
        <v>43799</v>
      </c>
      <c r="C22" s="13"/>
      <c r="D22" s="13">
        <f t="shared" si="3"/>
        <v>2200000</v>
      </c>
      <c r="E22" s="13"/>
      <c r="F22" s="13">
        <f t="shared" si="4"/>
        <v>6105.0000000000009</v>
      </c>
      <c r="G22" s="34">
        <f t="shared" si="1"/>
        <v>6105.0000000000009</v>
      </c>
    </row>
    <row r="23" spans="1:7" s="5" customFormat="1">
      <c r="A23" s="5">
        <f t="shared" si="2"/>
        <v>7</v>
      </c>
      <c r="B23" s="35">
        <f t="shared" si="0"/>
        <v>43830</v>
      </c>
      <c r="C23" s="14"/>
      <c r="D23" s="14">
        <f t="shared" si="3"/>
        <v>2200000</v>
      </c>
      <c r="E23" s="14"/>
      <c r="F23" s="14">
        <f t="shared" si="4"/>
        <v>6308.5</v>
      </c>
      <c r="G23" s="36">
        <f t="shared" si="1"/>
        <v>6308.5</v>
      </c>
    </row>
    <row r="24" spans="1:7" s="5" customFormat="1">
      <c r="A24" s="5">
        <f t="shared" si="2"/>
        <v>8</v>
      </c>
      <c r="B24" s="32">
        <f t="shared" si="0"/>
        <v>43861</v>
      </c>
      <c r="C24" s="13"/>
      <c r="D24" s="13">
        <f t="shared" si="3"/>
        <v>2200000</v>
      </c>
      <c r="E24" s="13"/>
      <c r="F24" s="13">
        <f t="shared" si="4"/>
        <v>6308.5</v>
      </c>
      <c r="G24" s="34">
        <f t="shared" si="1"/>
        <v>6308.5</v>
      </c>
    </row>
    <row r="25" spans="1:7" s="5" customFormat="1">
      <c r="A25" s="5">
        <f t="shared" si="2"/>
        <v>9</v>
      </c>
      <c r="B25" s="32">
        <f t="shared" si="0"/>
        <v>43890</v>
      </c>
      <c r="C25" s="13"/>
      <c r="D25" s="13">
        <f t="shared" si="3"/>
        <v>2200000</v>
      </c>
      <c r="E25" s="13"/>
      <c r="F25" s="13">
        <f t="shared" si="4"/>
        <v>5901.5000000000009</v>
      </c>
      <c r="G25" s="34">
        <f t="shared" si="1"/>
        <v>5901.5000000000009</v>
      </c>
    </row>
    <row r="26" spans="1:7" s="5" customFormat="1">
      <c r="A26" s="5">
        <f t="shared" si="2"/>
        <v>10</v>
      </c>
      <c r="B26" s="32">
        <f t="shared" si="0"/>
        <v>43921</v>
      </c>
      <c r="C26" s="13"/>
      <c r="D26" s="13">
        <f t="shared" si="3"/>
        <v>2200000</v>
      </c>
      <c r="E26" s="13"/>
      <c r="F26" s="13">
        <f t="shared" si="4"/>
        <v>6308.5</v>
      </c>
      <c r="G26" s="34">
        <f t="shared" si="1"/>
        <v>6308.5</v>
      </c>
    </row>
    <row r="27" spans="1:7" s="5" customFormat="1">
      <c r="A27" s="5">
        <f t="shared" si="2"/>
        <v>11</v>
      </c>
      <c r="B27" s="32">
        <f t="shared" si="0"/>
        <v>43951</v>
      </c>
      <c r="C27" s="13">
        <f>10%*D3-E1</f>
        <v>310204</v>
      </c>
      <c r="D27" s="13">
        <f t="shared" si="3"/>
        <v>2510204</v>
      </c>
      <c r="E27" s="13"/>
      <c r="F27" s="13">
        <f>(B27-B26)*$D$4*D27/360</f>
        <v>6965.8161</v>
      </c>
      <c r="G27" s="34">
        <f t="shared" si="1"/>
        <v>6965.8161</v>
      </c>
    </row>
    <row r="28" spans="1:7" s="5" customFormat="1">
      <c r="A28" s="5">
        <f t="shared" si="2"/>
        <v>12</v>
      </c>
      <c r="B28" s="32">
        <f t="shared" si="0"/>
        <v>43982</v>
      </c>
      <c r="C28" s="13">
        <f>20%*D3</f>
        <v>2200000</v>
      </c>
      <c r="D28" s="13">
        <f t="shared" si="3"/>
        <v>4710204</v>
      </c>
      <c r="E28" s="13"/>
      <c r="F28" s="13">
        <f t="shared" si="4"/>
        <v>13506.509970000001</v>
      </c>
      <c r="G28" s="34">
        <f t="shared" si="1"/>
        <v>13506.509970000001</v>
      </c>
    </row>
    <row r="29" spans="1:7" s="5" customFormat="1">
      <c r="A29" s="5">
        <f t="shared" si="2"/>
        <v>13</v>
      </c>
      <c r="B29" s="32">
        <f t="shared" si="0"/>
        <v>44012</v>
      </c>
      <c r="C29" s="13">
        <f>E1</f>
        <v>789796</v>
      </c>
      <c r="D29" s="13">
        <f t="shared" si="3"/>
        <v>5500000</v>
      </c>
      <c r="E29" s="13"/>
      <c r="F29" s="13">
        <f t="shared" si="4"/>
        <v>15262.500000000002</v>
      </c>
      <c r="G29" s="34">
        <f t="shared" si="1"/>
        <v>15262.500000000002</v>
      </c>
    </row>
    <row r="30" spans="1:7" s="5" customFormat="1">
      <c r="A30" s="5">
        <f t="shared" si="2"/>
        <v>14</v>
      </c>
      <c r="B30" s="32">
        <f t="shared" si="0"/>
        <v>44043</v>
      </c>
      <c r="C30" s="13"/>
      <c r="D30" s="13">
        <f t="shared" si="3"/>
        <v>5500000</v>
      </c>
      <c r="E30" s="13"/>
      <c r="F30" s="13">
        <f t="shared" si="4"/>
        <v>15771.25</v>
      </c>
      <c r="G30" s="34">
        <f t="shared" si="1"/>
        <v>15771.25</v>
      </c>
    </row>
    <row r="31" spans="1:7" s="5" customFormat="1">
      <c r="A31" s="5">
        <f t="shared" si="2"/>
        <v>15</v>
      </c>
      <c r="B31" s="32">
        <f t="shared" si="0"/>
        <v>44074</v>
      </c>
      <c r="C31" s="13"/>
      <c r="D31" s="13">
        <f t="shared" si="3"/>
        <v>5500000</v>
      </c>
      <c r="E31" s="13"/>
      <c r="F31" s="13">
        <f t="shared" si="4"/>
        <v>15771.25</v>
      </c>
      <c r="G31" s="34">
        <f t="shared" si="1"/>
        <v>15771.25</v>
      </c>
    </row>
    <row r="32" spans="1:7" s="5" customFormat="1">
      <c r="A32" s="5">
        <f t="shared" si="2"/>
        <v>16</v>
      </c>
      <c r="B32" s="32">
        <f t="shared" si="0"/>
        <v>44104</v>
      </c>
      <c r="C32" s="13"/>
      <c r="D32" s="13">
        <f t="shared" si="3"/>
        <v>5500000</v>
      </c>
      <c r="E32" s="13"/>
      <c r="F32" s="13">
        <f t="shared" si="4"/>
        <v>15262.500000000002</v>
      </c>
      <c r="G32" s="34">
        <f t="shared" si="1"/>
        <v>15262.500000000002</v>
      </c>
    </row>
    <row r="33" spans="1:7" s="5" customFormat="1">
      <c r="A33" s="5">
        <f t="shared" si="2"/>
        <v>17</v>
      </c>
      <c r="B33" s="32">
        <f t="shared" si="0"/>
        <v>44135</v>
      </c>
      <c r="C33" s="13">
        <f>20%*D3</f>
        <v>2200000</v>
      </c>
      <c r="D33" s="13">
        <f t="shared" si="3"/>
        <v>7700000</v>
      </c>
      <c r="E33" s="13">
        <f>E1</f>
        <v>789796</v>
      </c>
      <c r="F33" s="13">
        <f>(B33-B32)*$D$4*D33/360</f>
        <v>22079.75</v>
      </c>
      <c r="G33" s="34">
        <f t="shared" si="1"/>
        <v>811875.75</v>
      </c>
    </row>
    <row r="34" spans="1:7" s="5" customFormat="1">
      <c r="A34" s="5">
        <f t="shared" si="2"/>
        <v>18</v>
      </c>
      <c r="B34" s="32">
        <f t="shared" si="0"/>
        <v>44165</v>
      </c>
      <c r="C34" s="15"/>
      <c r="D34" s="13">
        <f>D33+C34-E33</f>
        <v>6910204</v>
      </c>
      <c r="E34" s="13"/>
      <c r="F34" s="13">
        <f t="shared" si="4"/>
        <v>19175.816100000004</v>
      </c>
      <c r="G34" s="34">
        <f t="shared" si="1"/>
        <v>19175.816100000004</v>
      </c>
    </row>
    <row r="35" spans="1:7" s="5" customFormat="1">
      <c r="A35" s="5">
        <f t="shared" si="2"/>
        <v>19</v>
      </c>
      <c r="B35" s="35">
        <f t="shared" si="0"/>
        <v>44196</v>
      </c>
      <c r="C35" s="16"/>
      <c r="D35" s="14">
        <f t="shared" si="3"/>
        <v>6910204</v>
      </c>
      <c r="E35" s="14"/>
      <c r="F35" s="14">
        <f t="shared" si="4"/>
        <v>19815.009969999999</v>
      </c>
      <c r="G35" s="36">
        <f t="shared" si="1"/>
        <v>19815.009969999999</v>
      </c>
    </row>
    <row r="36" spans="1:7" s="5" customFormat="1">
      <c r="A36" s="5">
        <f t="shared" si="2"/>
        <v>20</v>
      </c>
      <c r="B36" s="32">
        <f t="shared" si="0"/>
        <v>44227</v>
      </c>
      <c r="C36" s="15"/>
      <c r="D36" s="13">
        <f>D3</f>
        <v>11000000</v>
      </c>
      <c r="E36" s="13"/>
      <c r="F36" s="13">
        <f>(B36-B35)*D36*$D$4/360</f>
        <v>31542.500000000004</v>
      </c>
      <c r="G36" s="34">
        <f t="shared" si="1"/>
        <v>31542.500000000004</v>
      </c>
    </row>
    <row r="37" spans="1:7" s="5" customFormat="1">
      <c r="A37" s="5">
        <f t="shared" si="2"/>
        <v>21</v>
      </c>
      <c r="B37" s="32">
        <f t="shared" si="0"/>
        <v>44255</v>
      </c>
      <c r="C37" s="15"/>
      <c r="D37" s="13">
        <f>D36-E36</f>
        <v>11000000</v>
      </c>
      <c r="E37" s="13"/>
      <c r="F37" s="13">
        <f t="shared" ref="F37:F100" si="5">(B37-B36)*D37*$D$4/360</f>
        <v>28490.000000000004</v>
      </c>
      <c r="G37" s="34">
        <f t="shared" si="1"/>
        <v>28490.000000000004</v>
      </c>
    </row>
    <row r="38" spans="1:7" s="5" customFormat="1">
      <c r="A38" s="5">
        <f t="shared" si="2"/>
        <v>22</v>
      </c>
      <c r="B38" s="32">
        <f t="shared" si="0"/>
        <v>44286</v>
      </c>
      <c r="C38" s="15"/>
      <c r="D38" s="13">
        <f t="shared" ref="D38:D101" si="6">D37-E37</f>
        <v>11000000</v>
      </c>
      <c r="E38" s="13"/>
      <c r="F38" s="13">
        <f t="shared" si="5"/>
        <v>31542.500000000004</v>
      </c>
      <c r="G38" s="34">
        <f t="shared" si="1"/>
        <v>31542.500000000004</v>
      </c>
    </row>
    <row r="39" spans="1:7" s="5" customFormat="1">
      <c r="A39" s="5">
        <f t="shared" si="2"/>
        <v>23</v>
      </c>
      <c r="B39" s="32">
        <f t="shared" si="0"/>
        <v>44316</v>
      </c>
      <c r="C39" s="13">
        <f>D3*0.3</f>
        <v>3300000</v>
      </c>
      <c r="D39" s="13">
        <f t="shared" si="6"/>
        <v>11000000</v>
      </c>
      <c r="E39" s="13"/>
      <c r="F39" s="13">
        <f t="shared" si="5"/>
        <v>30525.000000000004</v>
      </c>
      <c r="G39" s="34">
        <f t="shared" si="1"/>
        <v>30525.000000000004</v>
      </c>
    </row>
    <row r="40" spans="1:7" s="5" customFormat="1">
      <c r="A40" s="5">
        <f>A39+1</f>
        <v>24</v>
      </c>
      <c r="B40" s="32">
        <f t="shared" si="0"/>
        <v>44347</v>
      </c>
      <c r="C40" s="15"/>
      <c r="D40" s="13">
        <f t="shared" si="6"/>
        <v>11000000</v>
      </c>
      <c r="E40" s="13">
        <v>0</v>
      </c>
      <c r="F40" s="13">
        <f t="shared" si="5"/>
        <v>31542.500000000004</v>
      </c>
      <c r="G40" s="34">
        <f t="shared" si="1"/>
        <v>31542.500000000004</v>
      </c>
    </row>
    <row r="41" spans="1:7" s="5" customFormat="1">
      <c r="A41" s="5">
        <f t="shared" si="2"/>
        <v>25</v>
      </c>
      <c r="B41" s="32">
        <f t="shared" si="0"/>
        <v>44377</v>
      </c>
      <c r="C41" s="15"/>
      <c r="D41" s="13">
        <f t="shared" si="6"/>
        <v>11000000</v>
      </c>
      <c r="E41" s="13">
        <f>D1/12/10</f>
        <v>85085.03333333334</v>
      </c>
      <c r="F41" s="13">
        <f t="shared" si="5"/>
        <v>30525.000000000004</v>
      </c>
      <c r="G41" s="34">
        <f t="shared" si="1"/>
        <v>115610.03333333334</v>
      </c>
    </row>
    <row r="42" spans="1:7" s="5" customFormat="1">
      <c r="A42" s="5">
        <f t="shared" si="2"/>
        <v>26</v>
      </c>
      <c r="B42" s="32">
        <f t="shared" si="0"/>
        <v>44408</v>
      </c>
      <c r="C42" s="15"/>
      <c r="D42" s="13">
        <f t="shared" si="6"/>
        <v>10914914.966666667</v>
      </c>
      <c r="E42" s="13">
        <f t="shared" ref="E42:E105" si="7">E41</f>
        <v>85085.03333333334</v>
      </c>
      <c r="F42" s="13">
        <f t="shared" si="5"/>
        <v>31298.518666916672</v>
      </c>
      <c r="G42" s="34">
        <f t="shared" si="1"/>
        <v>116383.55200025001</v>
      </c>
    </row>
    <row r="43" spans="1:7" s="5" customFormat="1">
      <c r="A43" s="5">
        <f t="shared" si="2"/>
        <v>27</v>
      </c>
      <c r="B43" s="32">
        <f t="shared" si="0"/>
        <v>44439</v>
      </c>
      <c r="C43" s="15"/>
      <c r="D43" s="13">
        <f t="shared" si="6"/>
        <v>10829829.933333334</v>
      </c>
      <c r="E43" s="13">
        <f t="shared" si="7"/>
        <v>85085.03333333334</v>
      </c>
      <c r="F43" s="13">
        <f t="shared" si="5"/>
        <v>31054.537333833337</v>
      </c>
      <c r="G43" s="34">
        <f t="shared" si="1"/>
        <v>116139.57066716667</v>
      </c>
    </row>
    <row r="44" spans="1:7" s="5" customFormat="1">
      <c r="A44" s="5">
        <f t="shared" si="2"/>
        <v>28</v>
      </c>
      <c r="B44" s="32">
        <f t="shared" si="0"/>
        <v>44469</v>
      </c>
      <c r="C44" s="15"/>
      <c r="D44" s="13">
        <f t="shared" si="6"/>
        <v>10744744.9</v>
      </c>
      <c r="E44" s="13">
        <f t="shared" si="7"/>
        <v>85085.03333333334</v>
      </c>
      <c r="F44" s="13">
        <f t="shared" si="5"/>
        <v>29816.667097500002</v>
      </c>
      <c r="G44" s="34">
        <f t="shared" si="1"/>
        <v>114901.70043083334</v>
      </c>
    </row>
    <row r="45" spans="1:7" s="5" customFormat="1">
      <c r="A45" s="5">
        <f t="shared" si="2"/>
        <v>29</v>
      </c>
      <c r="B45" s="32">
        <f t="shared" si="0"/>
        <v>44500</v>
      </c>
      <c r="C45" s="15"/>
      <c r="D45" s="13">
        <f t="shared" si="6"/>
        <v>10659659.866666667</v>
      </c>
      <c r="E45" s="13">
        <f t="shared" si="7"/>
        <v>85085.03333333334</v>
      </c>
      <c r="F45" s="13">
        <f t="shared" si="5"/>
        <v>30566.574667666671</v>
      </c>
      <c r="G45" s="34">
        <f t="shared" si="1"/>
        <v>115651.60800100002</v>
      </c>
    </row>
    <row r="46" spans="1:7" s="5" customFormat="1">
      <c r="A46" s="5">
        <f t="shared" si="2"/>
        <v>30</v>
      </c>
      <c r="B46" s="32">
        <f t="shared" si="0"/>
        <v>44530</v>
      </c>
      <c r="C46" s="15"/>
      <c r="D46" s="13">
        <f t="shared" si="6"/>
        <v>10574574.833333334</v>
      </c>
      <c r="E46" s="13">
        <f t="shared" si="7"/>
        <v>85085.03333333334</v>
      </c>
      <c r="F46" s="13">
        <f t="shared" si="5"/>
        <v>29344.4451625</v>
      </c>
      <c r="G46" s="34">
        <f t="shared" si="1"/>
        <v>114429.47849583335</v>
      </c>
    </row>
    <row r="47" spans="1:7" s="5" customFormat="1">
      <c r="A47" s="5">
        <f t="shared" si="2"/>
        <v>31</v>
      </c>
      <c r="B47" s="35">
        <f t="shared" si="0"/>
        <v>44561</v>
      </c>
      <c r="C47" s="16"/>
      <c r="D47" s="14">
        <f t="shared" si="6"/>
        <v>10489489.800000001</v>
      </c>
      <c r="E47" s="14">
        <f t="shared" si="7"/>
        <v>85085.03333333334</v>
      </c>
      <c r="F47" s="14">
        <f t="shared" si="5"/>
        <v>30078.612001500005</v>
      </c>
      <c r="G47" s="36">
        <f t="shared" si="1"/>
        <v>115163.64533483335</v>
      </c>
    </row>
    <row r="48" spans="1:7" s="5" customFormat="1">
      <c r="A48" s="5">
        <f t="shared" si="2"/>
        <v>32</v>
      </c>
      <c r="B48" s="32">
        <f t="shared" si="0"/>
        <v>44592</v>
      </c>
      <c r="C48" s="15"/>
      <c r="D48" s="13">
        <f t="shared" si="6"/>
        <v>10404404.766666668</v>
      </c>
      <c r="E48" s="13">
        <f t="shared" si="7"/>
        <v>85085.03333333334</v>
      </c>
      <c r="F48" s="13">
        <f t="shared" si="5"/>
        <v>29834.63066841667</v>
      </c>
      <c r="G48" s="34">
        <f t="shared" si="1"/>
        <v>114919.66400175</v>
      </c>
    </row>
    <row r="49" spans="1:7" s="5" customFormat="1">
      <c r="A49" s="5">
        <f t="shared" si="2"/>
        <v>33</v>
      </c>
      <c r="B49" s="32">
        <f t="shared" si="0"/>
        <v>44620</v>
      </c>
      <c r="C49" s="15"/>
      <c r="D49" s="13">
        <f t="shared" si="6"/>
        <v>10319319.733333334</v>
      </c>
      <c r="E49" s="13">
        <f t="shared" si="7"/>
        <v>85085.03333333334</v>
      </c>
      <c r="F49" s="13">
        <f t="shared" si="5"/>
        <v>26727.038109333338</v>
      </c>
      <c r="G49" s="34">
        <f t="shared" si="1"/>
        <v>111812.07144266668</v>
      </c>
    </row>
    <row r="50" spans="1:7" s="5" customFormat="1">
      <c r="A50" s="5">
        <f t="shared" si="2"/>
        <v>34</v>
      </c>
      <c r="B50" s="32">
        <f t="shared" si="0"/>
        <v>44651</v>
      </c>
      <c r="C50" s="15"/>
      <c r="D50" s="13">
        <f t="shared" si="6"/>
        <v>10234234.700000001</v>
      </c>
      <c r="E50" s="13">
        <f t="shared" si="7"/>
        <v>85085.03333333334</v>
      </c>
      <c r="F50" s="13">
        <f t="shared" si="5"/>
        <v>29346.668002250008</v>
      </c>
      <c r="G50" s="34">
        <f t="shared" si="1"/>
        <v>114431.70133558335</v>
      </c>
    </row>
    <row r="51" spans="1:7" s="5" customFormat="1">
      <c r="A51" s="5">
        <f t="shared" si="2"/>
        <v>35</v>
      </c>
      <c r="B51" s="32">
        <f t="shared" si="0"/>
        <v>44681</v>
      </c>
      <c r="C51" s="15"/>
      <c r="D51" s="13">
        <f t="shared" si="6"/>
        <v>10149149.666666668</v>
      </c>
      <c r="E51" s="13">
        <f t="shared" si="7"/>
        <v>85085.03333333334</v>
      </c>
      <c r="F51" s="13">
        <f t="shared" si="5"/>
        <v>28163.890325000008</v>
      </c>
      <c r="G51" s="34">
        <f t="shared" si="1"/>
        <v>113248.92365833334</v>
      </c>
    </row>
    <row r="52" spans="1:7" s="5" customFormat="1">
      <c r="A52" s="5">
        <f t="shared" si="2"/>
        <v>36</v>
      </c>
      <c r="B52" s="32">
        <f t="shared" si="0"/>
        <v>44712</v>
      </c>
      <c r="C52" s="15"/>
      <c r="D52" s="13">
        <f t="shared" si="6"/>
        <v>10064064.633333335</v>
      </c>
      <c r="E52" s="13">
        <f t="shared" si="7"/>
        <v>85085.03333333334</v>
      </c>
      <c r="F52" s="13">
        <f t="shared" si="5"/>
        <v>28858.705336083342</v>
      </c>
      <c r="G52" s="34">
        <f t="shared" si="1"/>
        <v>113943.73866941668</v>
      </c>
    </row>
    <row r="53" spans="1:7" s="5" customFormat="1">
      <c r="A53" s="5">
        <f t="shared" si="2"/>
        <v>37</v>
      </c>
      <c r="B53" s="32">
        <f t="shared" si="0"/>
        <v>44742</v>
      </c>
      <c r="C53" s="15"/>
      <c r="D53" s="13">
        <f t="shared" si="6"/>
        <v>9978979.6000000015</v>
      </c>
      <c r="E53" s="13">
        <f t="shared" si="7"/>
        <v>85085.03333333334</v>
      </c>
      <c r="F53" s="13">
        <f t="shared" si="5"/>
        <v>27691.668390000006</v>
      </c>
      <c r="G53" s="34">
        <f t="shared" si="1"/>
        <v>112776.70172333335</v>
      </c>
    </row>
    <row r="54" spans="1:7" s="5" customFormat="1">
      <c r="A54" s="5">
        <f t="shared" si="2"/>
        <v>38</v>
      </c>
      <c r="B54" s="32">
        <f t="shared" si="0"/>
        <v>44773</v>
      </c>
      <c r="C54" s="15"/>
      <c r="D54" s="13">
        <f t="shared" si="6"/>
        <v>9893894.5666666683</v>
      </c>
      <c r="E54" s="13">
        <f t="shared" si="7"/>
        <v>85085.03333333334</v>
      </c>
      <c r="F54" s="13">
        <f t="shared" si="5"/>
        <v>28370.742669916675</v>
      </c>
      <c r="G54" s="34">
        <f t="shared" si="1"/>
        <v>113455.77600325001</v>
      </c>
    </row>
    <row r="55" spans="1:7" s="5" customFormat="1">
      <c r="A55" s="5">
        <f t="shared" si="2"/>
        <v>39</v>
      </c>
      <c r="B55" s="32">
        <f t="shared" si="0"/>
        <v>44804</v>
      </c>
      <c r="C55" s="15"/>
      <c r="D55" s="13">
        <f t="shared" si="6"/>
        <v>9808809.5333333351</v>
      </c>
      <c r="E55" s="13">
        <f t="shared" si="7"/>
        <v>85085.03333333334</v>
      </c>
      <c r="F55" s="13">
        <f t="shared" si="5"/>
        <v>28126.761336833337</v>
      </c>
      <c r="G55" s="34">
        <f t="shared" si="1"/>
        <v>113211.79467016668</v>
      </c>
    </row>
    <row r="56" spans="1:7" s="5" customFormat="1">
      <c r="A56" s="5">
        <f t="shared" si="2"/>
        <v>40</v>
      </c>
      <c r="B56" s="32">
        <f t="shared" si="0"/>
        <v>44834</v>
      </c>
      <c r="C56" s="15"/>
      <c r="D56" s="13">
        <f t="shared" si="6"/>
        <v>9723724.5000000019</v>
      </c>
      <c r="E56" s="13">
        <f t="shared" si="7"/>
        <v>85085.03333333334</v>
      </c>
      <c r="F56" s="13">
        <f t="shared" si="5"/>
        <v>26983.335487500008</v>
      </c>
      <c r="G56" s="34">
        <f t="shared" si="1"/>
        <v>112068.36882083335</v>
      </c>
    </row>
    <row r="57" spans="1:7" s="5" customFormat="1">
      <c r="A57" s="5">
        <f t="shared" si="2"/>
        <v>41</v>
      </c>
      <c r="B57" s="32">
        <f t="shared" si="0"/>
        <v>44865</v>
      </c>
      <c r="C57" s="15"/>
      <c r="D57" s="13">
        <f t="shared" si="6"/>
        <v>9638639.4666666687</v>
      </c>
      <c r="E57" s="13">
        <f t="shared" si="7"/>
        <v>85085.03333333334</v>
      </c>
      <c r="F57" s="13">
        <f t="shared" si="5"/>
        <v>27638.798670666671</v>
      </c>
      <c r="G57" s="34">
        <f t="shared" si="1"/>
        <v>112723.83200400001</v>
      </c>
    </row>
    <row r="58" spans="1:7" s="5" customFormat="1">
      <c r="A58" s="5">
        <f t="shared" si="2"/>
        <v>42</v>
      </c>
      <c r="B58" s="32">
        <f t="shared" si="0"/>
        <v>44895</v>
      </c>
      <c r="C58" s="15"/>
      <c r="D58" s="13">
        <f t="shared" si="6"/>
        <v>9553554.4333333354</v>
      </c>
      <c r="E58" s="13">
        <f t="shared" si="7"/>
        <v>85085.03333333334</v>
      </c>
      <c r="F58" s="13">
        <f t="shared" si="5"/>
        <v>26511.113552500006</v>
      </c>
      <c r="G58" s="34">
        <f t="shared" si="1"/>
        <v>111596.14688583335</v>
      </c>
    </row>
    <row r="59" spans="1:7" s="5" customFormat="1">
      <c r="A59" s="5">
        <f t="shared" si="2"/>
        <v>43</v>
      </c>
      <c r="B59" s="35">
        <f t="shared" si="0"/>
        <v>44926</v>
      </c>
      <c r="C59" s="16"/>
      <c r="D59" s="14">
        <f t="shared" si="6"/>
        <v>9468469.4000000022</v>
      </c>
      <c r="E59" s="14">
        <f t="shared" si="7"/>
        <v>85085.03333333334</v>
      </c>
      <c r="F59" s="14">
        <f t="shared" si="5"/>
        <v>27150.836004500012</v>
      </c>
      <c r="G59" s="36">
        <f t="shared" si="1"/>
        <v>112235.86933783336</v>
      </c>
    </row>
    <row r="60" spans="1:7" s="5" customFormat="1">
      <c r="A60" s="5">
        <f t="shared" si="2"/>
        <v>44</v>
      </c>
      <c r="B60" s="32">
        <f t="shared" si="0"/>
        <v>44957</v>
      </c>
      <c r="C60" s="15"/>
      <c r="D60" s="13">
        <f t="shared" si="6"/>
        <v>9383384.366666669</v>
      </c>
      <c r="E60" s="13">
        <f t="shared" si="7"/>
        <v>85085.03333333334</v>
      </c>
      <c r="F60" s="13">
        <f t="shared" si="5"/>
        <v>26906.854671416673</v>
      </c>
      <c r="G60" s="34">
        <f t="shared" si="1"/>
        <v>111991.88800475001</v>
      </c>
    </row>
    <row r="61" spans="1:7" s="5" customFormat="1">
      <c r="A61" s="5">
        <f t="shared" si="2"/>
        <v>45</v>
      </c>
      <c r="B61" s="32">
        <f t="shared" si="0"/>
        <v>44985</v>
      </c>
      <c r="C61" s="15"/>
      <c r="D61" s="13">
        <f t="shared" si="6"/>
        <v>9298299.3333333358</v>
      </c>
      <c r="E61" s="13">
        <f t="shared" si="7"/>
        <v>85085.03333333334</v>
      </c>
      <c r="F61" s="13">
        <f t="shared" si="5"/>
        <v>24082.595273333343</v>
      </c>
      <c r="G61" s="34">
        <f t="shared" si="1"/>
        <v>109167.62860666668</v>
      </c>
    </row>
    <row r="62" spans="1:7" s="5" customFormat="1">
      <c r="A62" s="5">
        <f t="shared" si="2"/>
        <v>46</v>
      </c>
      <c r="B62" s="32">
        <f t="shared" si="0"/>
        <v>45016</v>
      </c>
      <c r="C62" s="15"/>
      <c r="D62" s="13">
        <f t="shared" si="6"/>
        <v>9213214.3000000026</v>
      </c>
      <c r="E62" s="13">
        <f t="shared" si="7"/>
        <v>85085.03333333334</v>
      </c>
      <c r="F62" s="13">
        <f t="shared" si="5"/>
        <v>26418.892005250007</v>
      </c>
      <c r="G62" s="34">
        <f t="shared" si="1"/>
        <v>111503.92533858334</v>
      </c>
    </row>
    <row r="63" spans="1:7" s="5" customFormat="1">
      <c r="A63" s="5">
        <f t="shared" si="2"/>
        <v>47</v>
      </c>
      <c r="B63" s="32">
        <f t="shared" si="0"/>
        <v>45046</v>
      </c>
      <c r="C63" s="15"/>
      <c r="D63" s="13">
        <f t="shared" si="6"/>
        <v>9128129.2666666694</v>
      </c>
      <c r="E63" s="13">
        <f t="shared" si="7"/>
        <v>85085.03333333334</v>
      </c>
      <c r="F63" s="13">
        <f t="shared" si="5"/>
        <v>25330.55871500001</v>
      </c>
      <c r="G63" s="34">
        <f t="shared" si="1"/>
        <v>110415.59204833335</v>
      </c>
    </row>
    <row r="64" spans="1:7" s="5" customFormat="1">
      <c r="A64" s="5">
        <f t="shared" si="2"/>
        <v>48</v>
      </c>
      <c r="B64" s="32">
        <f t="shared" si="0"/>
        <v>45077</v>
      </c>
      <c r="C64" s="15"/>
      <c r="D64" s="13">
        <f t="shared" si="6"/>
        <v>9043044.2333333362</v>
      </c>
      <c r="E64" s="13">
        <f t="shared" si="7"/>
        <v>85085.03333333334</v>
      </c>
      <c r="F64" s="13">
        <f t="shared" si="5"/>
        <v>25930.929339083341</v>
      </c>
      <c r="G64" s="34">
        <f t="shared" si="1"/>
        <v>111015.96267241667</v>
      </c>
    </row>
    <row r="65" spans="1:7" s="5" customFormat="1">
      <c r="A65" s="5">
        <f t="shared" si="2"/>
        <v>49</v>
      </c>
      <c r="B65" s="32">
        <f t="shared" si="0"/>
        <v>45107</v>
      </c>
      <c r="C65" s="15"/>
      <c r="D65" s="13">
        <f t="shared" si="6"/>
        <v>8957959.200000003</v>
      </c>
      <c r="E65" s="13">
        <f t="shared" si="7"/>
        <v>85085.03333333334</v>
      </c>
      <c r="F65" s="13">
        <f t="shared" si="5"/>
        <v>24858.336780000012</v>
      </c>
      <c r="G65" s="34">
        <f t="shared" si="1"/>
        <v>109943.37011333335</v>
      </c>
    </row>
    <row r="66" spans="1:7" s="5" customFormat="1">
      <c r="A66" s="5">
        <f t="shared" si="2"/>
        <v>50</v>
      </c>
      <c r="B66" s="32">
        <f t="shared" si="0"/>
        <v>45138</v>
      </c>
      <c r="C66" s="15"/>
      <c r="D66" s="13">
        <f t="shared" si="6"/>
        <v>8872874.1666666698</v>
      </c>
      <c r="E66" s="13">
        <f t="shared" si="7"/>
        <v>85085.03333333334</v>
      </c>
      <c r="F66" s="13">
        <f t="shared" si="5"/>
        <v>25442.966672916675</v>
      </c>
      <c r="G66" s="34">
        <f t="shared" si="1"/>
        <v>110528.00000625002</v>
      </c>
    </row>
    <row r="67" spans="1:7" s="5" customFormat="1">
      <c r="A67" s="5">
        <f t="shared" si="2"/>
        <v>51</v>
      </c>
      <c r="B67" s="32">
        <f t="shared" si="0"/>
        <v>45169</v>
      </c>
      <c r="C67" s="15"/>
      <c r="D67" s="13">
        <f t="shared" si="6"/>
        <v>8787789.1333333366</v>
      </c>
      <c r="E67" s="13">
        <f t="shared" si="7"/>
        <v>85085.03333333334</v>
      </c>
      <c r="F67" s="13">
        <f t="shared" si="5"/>
        <v>25198.985339833347</v>
      </c>
      <c r="G67" s="34">
        <f t="shared" si="1"/>
        <v>110284.01867316669</v>
      </c>
    </row>
    <row r="68" spans="1:7" s="5" customFormat="1">
      <c r="A68" s="5">
        <f t="shared" si="2"/>
        <v>52</v>
      </c>
      <c r="B68" s="32">
        <f t="shared" si="0"/>
        <v>45199</v>
      </c>
      <c r="C68" s="15"/>
      <c r="D68" s="13">
        <f t="shared" si="6"/>
        <v>8702704.1000000034</v>
      </c>
      <c r="E68" s="13">
        <f t="shared" si="7"/>
        <v>85085.03333333334</v>
      </c>
      <c r="F68" s="13">
        <f t="shared" si="5"/>
        <v>24150.00387750001</v>
      </c>
      <c r="G68" s="34">
        <f t="shared" si="1"/>
        <v>109235.03721083335</v>
      </c>
    </row>
    <row r="69" spans="1:7" s="5" customFormat="1">
      <c r="A69" s="5">
        <f t="shared" si="2"/>
        <v>53</v>
      </c>
      <c r="B69" s="32">
        <f t="shared" si="0"/>
        <v>45230</v>
      </c>
      <c r="C69" s="15"/>
      <c r="D69" s="13">
        <f t="shared" si="6"/>
        <v>8617619.0666666701</v>
      </c>
      <c r="E69" s="13">
        <f t="shared" si="7"/>
        <v>85085.03333333334</v>
      </c>
      <c r="F69" s="13">
        <f t="shared" si="5"/>
        <v>24711.022673666677</v>
      </c>
      <c r="G69" s="34">
        <f t="shared" si="1"/>
        <v>109796.05600700002</v>
      </c>
    </row>
    <row r="70" spans="1:7" s="5" customFormat="1">
      <c r="A70" s="5">
        <f t="shared" si="2"/>
        <v>54</v>
      </c>
      <c r="B70" s="32">
        <f t="shared" si="0"/>
        <v>45260</v>
      </c>
      <c r="C70" s="15"/>
      <c r="D70" s="13">
        <f t="shared" si="6"/>
        <v>8532534.0333333369</v>
      </c>
      <c r="E70" s="13">
        <f t="shared" si="7"/>
        <v>85085.03333333334</v>
      </c>
      <c r="F70" s="13">
        <f t="shared" si="5"/>
        <v>23677.781942500013</v>
      </c>
      <c r="G70" s="34">
        <f t="shared" si="1"/>
        <v>108762.81527583336</v>
      </c>
    </row>
    <row r="71" spans="1:7" s="5" customFormat="1">
      <c r="A71" s="5">
        <f t="shared" si="2"/>
        <v>55</v>
      </c>
      <c r="B71" s="35">
        <f t="shared" si="0"/>
        <v>45291</v>
      </c>
      <c r="C71" s="16"/>
      <c r="D71" s="14">
        <f t="shared" si="6"/>
        <v>8447449.0000000037</v>
      </c>
      <c r="E71" s="14">
        <f t="shared" si="7"/>
        <v>85085.03333333334</v>
      </c>
      <c r="F71" s="14">
        <f t="shared" si="5"/>
        <v>24223.060007500011</v>
      </c>
      <c r="G71" s="36">
        <f t="shared" si="1"/>
        <v>109308.09334083335</v>
      </c>
    </row>
    <row r="72" spans="1:7" s="5" customFormat="1">
      <c r="A72" s="5">
        <f t="shared" si="2"/>
        <v>56</v>
      </c>
      <c r="B72" s="32">
        <f t="shared" si="0"/>
        <v>45322</v>
      </c>
      <c r="C72" s="15"/>
      <c r="D72" s="13">
        <f t="shared" si="6"/>
        <v>8362363.9666666705</v>
      </c>
      <c r="E72" s="13">
        <f t="shared" si="7"/>
        <v>85085.03333333334</v>
      </c>
      <c r="F72" s="13">
        <f t="shared" si="5"/>
        <v>23979.07867441668</v>
      </c>
      <c r="G72" s="34">
        <f t="shared" si="1"/>
        <v>109064.11200775002</v>
      </c>
    </row>
    <row r="73" spans="1:7" s="5" customFormat="1">
      <c r="A73" s="5">
        <f t="shared" si="2"/>
        <v>57</v>
      </c>
      <c r="B73" s="32">
        <f t="shared" si="0"/>
        <v>45351</v>
      </c>
      <c r="C73" s="15"/>
      <c r="D73" s="13">
        <f t="shared" si="6"/>
        <v>8277278.9333333373</v>
      </c>
      <c r="E73" s="13">
        <f t="shared" si="7"/>
        <v>85085.03333333334</v>
      </c>
      <c r="F73" s="13">
        <f t="shared" si="5"/>
        <v>22203.80073866668</v>
      </c>
      <c r="G73" s="34">
        <f t="shared" si="1"/>
        <v>107288.83407200003</v>
      </c>
    </row>
    <row r="74" spans="1:7" s="5" customFormat="1">
      <c r="A74" s="5">
        <f t="shared" si="2"/>
        <v>58</v>
      </c>
      <c r="B74" s="32">
        <f t="shared" si="0"/>
        <v>45382</v>
      </c>
      <c r="C74" s="15"/>
      <c r="D74" s="13">
        <f t="shared" si="6"/>
        <v>8192193.9000000041</v>
      </c>
      <c r="E74" s="13">
        <f t="shared" si="7"/>
        <v>85085.03333333334</v>
      </c>
      <c r="F74" s="13">
        <f t="shared" si="5"/>
        <v>23491.11600825001</v>
      </c>
      <c r="G74" s="34">
        <f t="shared" si="1"/>
        <v>108576.14934158335</v>
      </c>
    </row>
    <row r="75" spans="1:7" s="5" customFormat="1">
      <c r="A75" s="5">
        <f t="shared" si="2"/>
        <v>59</v>
      </c>
      <c r="B75" s="32">
        <f t="shared" si="0"/>
        <v>45412</v>
      </c>
      <c r="C75" s="15"/>
      <c r="D75" s="13">
        <f t="shared" si="6"/>
        <v>8107108.8666666709</v>
      </c>
      <c r="E75" s="13">
        <f t="shared" si="7"/>
        <v>85085.03333333334</v>
      </c>
      <c r="F75" s="13">
        <f t="shared" si="5"/>
        <v>22497.227105000013</v>
      </c>
      <c r="G75" s="34">
        <f t="shared" si="1"/>
        <v>107582.26043833335</v>
      </c>
    </row>
    <row r="76" spans="1:7" s="5" customFormat="1">
      <c r="A76" s="5">
        <f t="shared" si="2"/>
        <v>60</v>
      </c>
      <c r="B76" s="32">
        <f t="shared" si="0"/>
        <v>45443</v>
      </c>
      <c r="C76" s="15"/>
      <c r="D76" s="13">
        <f t="shared" si="6"/>
        <v>8022023.8333333377</v>
      </c>
      <c r="E76" s="13">
        <f t="shared" si="7"/>
        <v>85085.03333333334</v>
      </c>
      <c r="F76" s="13">
        <f t="shared" si="5"/>
        <v>23003.153342083348</v>
      </c>
      <c r="G76" s="34">
        <f t="shared" si="1"/>
        <v>108088.18667541668</v>
      </c>
    </row>
    <row r="77" spans="1:7" s="5" customFormat="1">
      <c r="A77" s="5">
        <f t="shared" si="2"/>
        <v>61</v>
      </c>
      <c r="B77" s="32">
        <f t="shared" si="0"/>
        <v>45473</v>
      </c>
      <c r="C77" s="15"/>
      <c r="D77" s="13">
        <f t="shared" si="6"/>
        <v>7936938.8000000045</v>
      </c>
      <c r="E77" s="13">
        <f t="shared" si="7"/>
        <v>85085.03333333334</v>
      </c>
      <c r="F77" s="13">
        <f t="shared" si="5"/>
        <v>22025.005170000015</v>
      </c>
      <c r="G77" s="34">
        <f t="shared" si="1"/>
        <v>107110.03850333336</v>
      </c>
    </row>
    <row r="78" spans="1:7" s="5" customFormat="1">
      <c r="A78" s="5">
        <f t="shared" si="2"/>
        <v>62</v>
      </c>
      <c r="B78" s="32">
        <f t="shared" ref="B78:B141" si="8">EOMONTH(B77,1)</f>
        <v>45504</v>
      </c>
      <c r="C78" s="15"/>
      <c r="D78" s="13">
        <f t="shared" si="6"/>
        <v>7851853.7666666713</v>
      </c>
      <c r="E78" s="13">
        <f t="shared" si="7"/>
        <v>85085.03333333334</v>
      </c>
      <c r="F78" s="13">
        <f t="shared" si="5"/>
        <v>22515.190675916681</v>
      </c>
      <c r="G78" s="34">
        <f t="shared" si="1"/>
        <v>107600.22400925003</v>
      </c>
    </row>
    <row r="79" spans="1:7" s="5" customFormat="1">
      <c r="A79" s="5">
        <f t="shared" si="2"/>
        <v>63</v>
      </c>
      <c r="B79" s="32">
        <f t="shared" si="8"/>
        <v>45535</v>
      </c>
      <c r="C79" s="15"/>
      <c r="D79" s="13">
        <f t="shared" si="6"/>
        <v>7766768.7333333381</v>
      </c>
      <c r="E79" s="13">
        <f t="shared" si="7"/>
        <v>85085.03333333334</v>
      </c>
      <c r="F79" s="13">
        <f t="shared" si="5"/>
        <v>22271.209342833346</v>
      </c>
      <c r="G79" s="34">
        <f t="shared" si="1"/>
        <v>107356.24267616669</v>
      </c>
    </row>
    <row r="80" spans="1:7" s="5" customFormat="1">
      <c r="A80" s="5">
        <f t="shared" si="2"/>
        <v>64</v>
      </c>
      <c r="B80" s="32">
        <f t="shared" si="8"/>
        <v>45565</v>
      </c>
      <c r="C80" s="15"/>
      <c r="D80" s="13">
        <f t="shared" si="6"/>
        <v>7681683.7000000048</v>
      </c>
      <c r="E80" s="13">
        <f t="shared" si="7"/>
        <v>85085.03333333334</v>
      </c>
      <c r="F80" s="13">
        <f t="shared" si="5"/>
        <v>21316.672267500016</v>
      </c>
      <c r="G80" s="34">
        <f t="shared" si="1"/>
        <v>106401.70560083336</v>
      </c>
    </row>
    <row r="81" spans="1:7" s="5" customFormat="1">
      <c r="A81" s="5">
        <f t="shared" si="2"/>
        <v>65</v>
      </c>
      <c r="B81" s="32">
        <f t="shared" si="8"/>
        <v>45596</v>
      </c>
      <c r="C81" s="15"/>
      <c r="D81" s="13">
        <f t="shared" si="6"/>
        <v>7596598.6666666716</v>
      </c>
      <c r="E81" s="13">
        <f t="shared" si="7"/>
        <v>85085.03333333334</v>
      </c>
      <c r="F81" s="13">
        <f t="shared" si="5"/>
        <v>21783.246676666684</v>
      </c>
      <c r="G81" s="34">
        <f t="shared" ref="G81:G144" si="9">E81+F81</f>
        <v>106868.28001000002</v>
      </c>
    </row>
    <row r="82" spans="1:7" s="5" customFormat="1">
      <c r="A82" s="5">
        <f t="shared" ref="A82:A145" si="10">A81+1</f>
        <v>66</v>
      </c>
      <c r="B82" s="32">
        <f t="shared" si="8"/>
        <v>45626</v>
      </c>
      <c r="C82" s="15"/>
      <c r="D82" s="13">
        <f t="shared" si="6"/>
        <v>7511513.6333333384</v>
      </c>
      <c r="E82" s="13">
        <f t="shared" si="7"/>
        <v>85085.03333333334</v>
      </c>
      <c r="F82" s="13">
        <f t="shared" si="5"/>
        <v>20844.450332500015</v>
      </c>
      <c r="G82" s="34">
        <f t="shared" si="9"/>
        <v>105929.48366583335</v>
      </c>
    </row>
    <row r="83" spans="1:7" s="5" customFormat="1">
      <c r="A83" s="5">
        <f t="shared" si="10"/>
        <v>67</v>
      </c>
      <c r="B83" s="35">
        <f t="shared" si="8"/>
        <v>45657</v>
      </c>
      <c r="C83" s="16"/>
      <c r="D83" s="14">
        <f t="shared" si="6"/>
        <v>7426428.6000000052</v>
      </c>
      <c r="E83" s="14">
        <f t="shared" si="7"/>
        <v>85085.03333333334</v>
      </c>
      <c r="F83" s="14">
        <f t="shared" si="5"/>
        <v>21295.284010500018</v>
      </c>
      <c r="G83" s="36">
        <f t="shared" si="9"/>
        <v>106380.31734383336</v>
      </c>
    </row>
    <row r="84" spans="1:7" s="5" customFormat="1">
      <c r="A84" s="5">
        <f t="shared" si="10"/>
        <v>68</v>
      </c>
      <c r="B84" s="32">
        <f t="shared" si="8"/>
        <v>45688</v>
      </c>
      <c r="C84" s="15"/>
      <c r="D84" s="13">
        <f t="shared" si="6"/>
        <v>7341343.566666672</v>
      </c>
      <c r="E84" s="13">
        <f t="shared" si="7"/>
        <v>85085.03333333334</v>
      </c>
      <c r="F84" s="13">
        <f t="shared" si="5"/>
        <v>21051.302677416686</v>
      </c>
      <c r="G84" s="34">
        <f t="shared" si="9"/>
        <v>106136.33601075003</v>
      </c>
    </row>
    <row r="85" spans="1:7" s="5" customFormat="1">
      <c r="A85" s="5">
        <f t="shared" si="10"/>
        <v>69</v>
      </c>
      <c r="B85" s="32">
        <f t="shared" si="8"/>
        <v>45716</v>
      </c>
      <c r="C85" s="15"/>
      <c r="D85" s="13">
        <f t="shared" si="6"/>
        <v>7256258.5333333388</v>
      </c>
      <c r="E85" s="13">
        <f t="shared" si="7"/>
        <v>85085.03333333334</v>
      </c>
      <c r="F85" s="13">
        <f t="shared" si="5"/>
        <v>18793.70960133335</v>
      </c>
      <c r="G85" s="34">
        <f t="shared" si="9"/>
        <v>103878.74293466669</v>
      </c>
    </row>
    <row r="86" spans="1:7" s="5" customFormat="1">
      <c r="A86" s="5">
        <f t="shared" si="10"/>
        <v>70</v>
      </c>
      <c r="B86" s="32">
        <f t="shared" si="8"/>
        <v>45747</v>
      </c>
      <c r="C86" s="15"/>
      <c r="D86" s="13">
        <f t="shared" si="6"/>
        <v>7171173.5000000056</v>
      </c>
      <c r="E86" s="13">
        <f t="shared" si="7"/>
        <v>85085.03333333334</v>
      </c>
      <c r="F86" s="13">
        <f t="shared" si="5"/>
        <v>20563.340011250017</v>
      </c>
      <c r="G86" s="34">
        <f t="shared" si="9"/>
        <v>105648.37334458335</v>
      </c>
    </row>
    <row r="87" spans="1:7" s="5" customFormat="1">
      <c r="A87" s="5">
        <f t="shared" si="10"/>
        <v>71</v>
      </c>
      <c r="B87" s="32">
        <f t="shared" si="8"/>
        <v>45777</v>
      </c>
      <c r="C87" s="15"/>
      <c r="D87" s="13">
        <f t="shared" si="6"/>
        <v>7086088.4666666724</v>
      </c>
      <c r="E87" s="13">
        <f t="shared" si="7"/>
        <v>85085.03333333334</v>
      </c>
      <c r="F87" s="13">
        <f t="shared" si="5"/>
        <v>19663.895495000019</v>
      </c>
      <c r="G87" s="34">
        <f t="shared" si="9"/>
        <v>104748.92882833336</v>
      </c>
    </row>
    <row r="88" spans="1:7" s="5" customFormat="1">
      <c r="A88" s="5">
        <f t="shared" si="10"/>
        <v>72</v>
      </c>
      <c r="B88" s="32">
        <f t="shared" si="8"/>
        <v>45808</v>
      </c>
      <c r="C88" s="15"/>
      <c r="D88" s="13">
        <f t="shared" si="6"/>
        <v>7001003.4333333392</v>
      </c>
      <c r="E88" s="13">
        <f t="shared" si="7"/>
        <v>85085.03333333334</v>
      </c>
      <c r="F88" s="13">
        <f t="shared" si="5"/>
        <v>20075.377345083351</v>
      </c>
      <c r="G88" s="34">
        <f t="shared" si="9"/>
        <v>105160.41067841669</v>
      </c>
    </row>
    <row r="89" spans="1:7" s="5" customFormat="1">
      <c r="A89" s="5">
        <f t="shared" si="10"/>
        <v>73</v>
      </c>
      <c r="B89" s="32">
        <f t="shared" si="8"/>
        <v>45838</v>
      </c>
      <c r="C89" s="15"/>
      <c r="D89" s="13">
        <f t="shared" si="6"/>
        <v>6915918.400000006</v>
      </c>
      <c r="E89" s="13">
        <f t="shared" si="7"/>
        <v>85085.03333333334</v>
      </c>
      <c r="F89" s="13">
        <f t="shared" si="5"/>
        <v>19191.673560000021</v>
      </c>
      <c r="G89" s="34">
        <f t="shared" si="9"/>
        <v>104276.70689333336</v>
      </c>
    </row>
    <row r="90" spans="1:7" s="5" customFormat="1">
      <c r="A90" s="5">
        <f t="shared" si="10"/>
        <v>74</v>
      </c>
      <c r="B90" s="32">
        <f t="shared" si="8"/>
        <v>45869</v>
      </c>
      <c r="C90" s="15"/>
      <c r="D90" s="13">
        <f t="shared" si="6"/>
        <v>6830833.3666666728</v>
      </c>
      <c r="E90" s="13">
        <f t="shared" si="7"/>
        <v>85085.03333333334</v>
      </c>
      <c r="F90" s="13">
        <f t="shared" si="5"/>
        <v>19587.414678916688</v>
      </c>
      <c r="G90" s="34">
        <f t="shared" si="9"/>
        <v>104672.44801225002</v>
      </c>
    </row>
    <row r="91" spans="1:7" s="5" customFormat="1">
      <c r="A91" s="5">
        <f t="shared" si="10"/>
        <v>75</v>
      </c>
      <c r="B91" s="32">
        <f t="shared" si="8"/>
        <v>45900</v>
      </c>
      <c r="C91" s="15"/>
      <c r="D91" s="13">
        <f t="shared" si="6"/>
        <v>6745748.3333333395</v>
      </c>
      <c r="E91" s="13">
        <f t="shared" si="7"/>
        <v>85085.03333333334</v>
      </c>
      <c r="F91" s="13">
        <f t="shared" si="5"/>
        <v>19343.433345833353</v>
      </c>
      <c r="G91" s="34">
        <f t="shared" si="9"/>
        <v>104428.4666791667</v>
      </c>
    </row>
    <row r="92" spans="1:7" s="5" customFormat="1">
      <c r="A92" s="5">
        <f t="shared" si="10"/>
        <v>76</v>
      </c>
      <c r="B92" s="32">
        <f t="shared" si="8"/>
        <v>45930</v>
      </c>
      <c r="C92" s="15"/>
      <c r="D92" s="13">
        <f t="shared" si="6"/>
        <v>6660663.3000000063</v>
      </c>
      <c r="E92" s="13">
        <f t="shared" si="7"/>
        <v>85085.03333333334</v>
      </c>
      <c r="F92" s="13">
        <f t="shared" si="5"/>
        <v>18483.340657500019</v>
      </c>
      <c r="G92" s="34">
        <f t="shared" si="9"/>
        <v>103568.37399083335</v>
      </c>
    </row>
    <row r="93" spans="1:7" s="5" customFormat="1">
      <c r="A93" s="5">
        <f t="shared" si="10"/>
        <v>77</v>
      </c>
      <c r="B93" s="32">
        <f t="shared" si="8"/>
        <v>45961</v>
      </c>
      <c r="C93" s="15"/>
      <c r="D93" s="13">
        <f t="shared" si="6"/>
        <v>6575578.2666666731</v>
      </c>
      <c r="E93" s="13">
        <f t="shared" si="7"/>
        <v>85085.03333333334</v>
      </c>
      <c r="F93" s="13">
        <f t="shared" si="5"/>
        <v>18855.470679666687</v>
      </c>
      <c r="G93" s="34">
        <f t="shared" si="9"/>
        <v>103940.50401300003</v>
      </c>
    </row>
    <row r="94" spans="1:7" s="5" customFormat="1">
      <c r="A94" s="5">
        <f t="shared" si="10"/>
        <v>78</v>
      </c>
      <c r="B94" s="32">
        <f t="shared" si="8"/>
        <v>45991</v>
      </c>
      <c r="C94" s="15"/>
      <c r="D94" s="13">
        <f t="shared" si="6"/>
        <v>6490493.2333333399</v>
      </c>
      <c r="E94" s="13">
        <f t="shared" si="7"/>
        <v>85085.03333333334</v>
      </c>
      <c r="F94" s="13">
        <f t="shared" si="5"/>
        <v>18011.118722500021</v>
      </c>
      <c r="G94" s="34">
        <f t="shared" si="9"/>
        <v>103096.15205583336</v>
      </c>
    </row>
    <row r="95" spans="1:7" s="5" customFormat="1">
      <c r="A95" s="5">
        <f t="shared" si="10"/>
        <v>79</v>
      </c>
      <c r="B95" s="35">
        <f t="shared" si="8"/>
        <v>46022</v>
      </c>
      <c r="C95" s="16"/>
      <c r="D95" s="14">
        <f t="shared" si="6"/>
        <v>6405408.2000000067</v>
      </c>
      <c r="E95" s="14">
        <f t="shared" si="7"/>
        <v>85085.03333333334</v>
      </c>
      <c r="F95" s="14">
        <f t="shared" si="5"/>
        <v>18367.508013500021</v>
      </c>
      <c r="G95" s="36">
        <f t="shared" si="9"/>
        <v>103452.54134683336</v>
      </c>
    </row>
    <row r="96" spans="1:7" s="5" customFormat="1">
      <c r="A96" s="5">
        <f t="shared" si="10"/>
        <v>80</v>
      </c>
      <c r="B96" s="32">
        <f t="shared" si="8"/>
        <v>46053</v>
      </c>
      <c r="C96" s="15"/>
      <c r="D96" s="13">
        <f t="shared" si="6"/>
        <v>6320323.1666666735</v>
      </c>
      <c r="E96" s="13">
        <f t="shared" si="7"/>
        <v>85085.03333333334</v>
      </c>
      <c r="F96" s="13">
        <f t="shared" si="5"/>
        <v>18123.526680416686</v>
      </c>
      <c r="G96" s="34">
        <f t="shared" si="9"/>
        <v>103208.56001375003</v>
      </c>
    </row>
    <row r="97" spans="1:7" s="5" customFormat="1">
      <c r="A97" s="5">
        <f t="shared" si="10"/>
        <v>81</v>
      </c>
      <c r="B97" s="32">
        <f t="shared" si="8"/>
        <v>46081</v>
      </c>
      <c r="C97" s="15"/>
      <c r="D97" s="13">
        <f t="shared" si="6"/>
        <v>6235238.1333333403</v>
      </c>
      <c r="E97" s="13">
        <f t="shared" si="7"/>
        <v>85085.03333333334</v>
      </c>
      <c r="F97" s="13">
        <f t="shared" si="5"/>
        <v>16149.266765333352</v>
      </c>
      <c r="G97" s="34">
        <f t="shared" si="9"/>
        <v>101234.30009866669</v>
      </c>
    </row>
    <row r="98" spans="1:7" s="5" customFormat="1">
      <c r="A98" s="5">
        <f t="shared" si="10"/>
        <v>82</v>
      </c>
      <c r="B98" s="32">
        <f t="shared" si="8"/>
        <v>46112</v>
      </c>
      <c r="C98" s="15"/>
      <c r="D98" s="13">
        <f t="shared" si="6"/>
        <v>6150153.1000000071</v>
      </c>
      <c r="E98" s="13">
        <f t="shared" si="7"/>
        <v>85085.03333333334</v>
      </c>
      <c r="F98" s="13">
        <f t="shared" si="5"/>
        <v>17635.564014250023</v>
      </c>
      <c r="G98" s="34">
        <f t="shared" si="9"/>
        <v>102720.59734758336</v>
      </c>
    </row>
    <row r="99" spans="1:7" s="5" customFormat="1">
      <c r="A99" s="5">
        <f t="shared" si="10"/>
        <v>83</v>
      </c>
      <c r="B99" s="32">
        <f t="shared" si="8"/>
        <v>46142</v>
      </c>
      <c r="C99" s="15"/>
      <c r="D99" s="13">
        <f t="shared" si="6"/>
        <v>6065068.0666666739</v>
      </c>
      <c r="E99" s="13">
        <f t="shared" si="7"/>
        <v>85085.03333333334</v>
      </c>
      <c r="F99" s="13">
        <f t="shared" si="5"/>
        <v>16830.563885000021</v>
      </c>
      <c r="G99" s="34">
        <f t="shared" si="9"/>
        <v>101915.59721833337</v>
      </c>
    </row>
    <row r="100" spans="1:7" s="5" customFormat="1">
      <c r="A100" s="5">
        <f t="shared" si="10"/>
        <v>84</v>
      </c>
      <c r="B100" s="32">
        <f t="shared" si="8"/>
        <v>46173</v>
      </c>
      <c r="C100" s="15"/>
      <c r="D100" s="13">
        <f t="shared" si="6"/>
        <v>5979983.0333333407</v>
      </c>
      <c r="E100" s="13">
        <f t="shared" si="7"/>
        <v>85085.03333333334</v>
      </c>
      <c r="F100" s="13">
        <f t="shared" si="5"/>
        <v>17147.601348083357</v>
      </c>
      <c r="G100" s="34">
        <f t="shared" si="9"/>
        <v>102232.6346814167</v>
      </c>
    </row>
    <row r="101" spans="1:7" s="5" customFormat="1">
      <c r="A101" s="5">
        <f t="shared" si="10"/>
        <v>85</v>
      </c>
      <c r="B101" s="32">
        <f t="shared" si="8"/>
        <v>46203</v>
      </c>
      <c r="C101" s="15"/>
      <c r="D101" s="13">
        <f t="shared" si="6"/>
        <v>5894898.0000000075</v>
      </c>
      <c r="E101" s="13">
        <f t="shared" si="7"/>
        <v>85085.03333333334</v>
      </c>
      <c r="F101" s="13">
        <f t="shared" ref="F101:F160" si="11">(B101-B100)*D101*$D$4/360</f>
        <v>16358.341950000024</v>
      </c>
      <c r="G101" s="34">
        <f t="shared" si="9"/>
        <v>101443.37528333336</v>
      </c>
    </row>
    <row r="102" spans="1:7" s="5" customFormat="1">
      <c r="A102" s="5">
        <f t="shared" si="10"/>
        <v>86</v>
      </c>
      <c r="B102" s="32">
        <f t="shared" si="8"/>
        <v>46234</v>
      </c>
      <c r="C102" s="15"/>
      <c r="D102" s="13">
        <f t="shared" ref="D102:D160" si="12">D101-E101</f>
        <v>5809812.9666666742</v>
      </c>
      <c r="E102" s="13">
        <f t="shared" si="7"/>
        <v>85085.03333333334</v>
      </c>
      <c r="F102" s="13">
        <f t="shared" si="11"/>
        <v>16659.638681916691</v>
      </c>
      <c r="G102" s="34">
        <f t="shared" si="9"/>
        <v>101744.67201525003</v>
      </c>
    </row>
    <row r="103" spans="1:7" s="5" customFormat="1">
      <c r="A103" s="5">
        <f t="shared" si="10"/>
        <v>87</v>
      </c>
      <c r="B103" s="32">
        <f t="shared" si="8"/>
        <v>46265</v>
      </c>
      <c r="C103" s="15"/>
      <c r="D103" s="13">
        <f t="shared" si="12"/>
        <v>5724727.933333341</v>
      </c>
      <c r="E103" s="13">
        <f t="shared" si="7"/>
        <v>85085.03333333334</v>
      </c>
      <c r="F103" s="13">
        <f t="shared" si="11"/>
        <v>16415.657348833356</v>
      </c>
      <c r="G103" s="34">
        <f t="shared" si="9"/>
        <v>101500.69068216669</v>
      </c>
    </row>
    <row r="104" spans="1:7" s="5" customFormat="1">
      <c r="A104" s="5">
        <f t="shared" si="10"/>
        <v>88</v>
      </c>
      <c r="B104" s="32">
        <f t="shared" si="8"/>
        <v>46295</v>
      </c>
      <c r="C104" s="15"/>
      <c r="D104" s="13">
        <f t="shared" si="12"/>
        <v>5639642.9000000078</v>
      </c>
      <c r="E104" s="13">
        <f t="shared" si="7"/>
        <v>85085.03333333334</v>
      </c>
      <c r="F104" s="13">
        <f t="shared" si="11"/>
        <v>15650.009047500023</v>
      </c>
      <c r="G104" s="34">
        <f t="shared" si="9"/>
        <v>100735.04238083336</v>
      </c>
    </row>
    <row r="105" spans="1:7" s="5" customFormat="1">
      <c r="A105" s="5">
        <f t="shared" si="10"/>
        <v>89</v>
      </c>
      <c r="B105" s="32">
        <f t="shared" si="8"/>
        <v>46326</v>
      </c>
      <c r="C105" s="15"/>
      <c r="D105" s="13">
        <f t="shared" si="12"/>
        <v>5554557.8666666746</v>
      </c>
      <c r="E105" s="13">
        <f t="shared" si="7"/>
        <v>85085.03333333334</v>
      </c>
      <c r="F105" s="13">
        <f t="shared" si="11"/>
        <v>15927.69468266669</v>
      </c>
      <c r="G105" s="34">
        <f t="shared" si="9"/>
        <v>101012.72801600004</v>
      </c>
    </row>
    <row r="106" spans="1:7" s="5" customFormat="1">
      <c r="A106" s="5">
        <f t="shared" si="10"/>
        <v>90</v>
      </c>
      <c r="B106" s="32">
        <f t="shared" si="8"/>
        <v>46356</v>
      </c>
      <c r="C106" s="15"/>
      <c r="D106" s="13">
        <f t="shared" si="12"/>
        <v>5469472.8333333414</v>
      </c>
      <c r="E106" s="13">
        <f t="shared" ref="E106:E160" si="13">E105</f>
        <v>85085.03333333334</v>
      </c>
      <c r="F106" s="13">
        <f t="shared" si="11"/>
        <v>15177.787112500024</v>
      </c>
      <c r="G106" s="34">
        <f t="shared" si="9"/>
        <v>100262.82044583336</v>
      </c>
    </row>
    <row r="107" spans="1:7" s="5" customFormat="1">
      <c r="A107" s="5">
        <f t="shared" si="10"/>
        <v>91</v>
      </c>
      <c r="B107" s="35">
        <f t="shared" si="8"/>
        <v>46387</v>
      </c>
      <c r="C107" s="16"/>
      <c r="D107" s="14">
        <f t="shared" si="12"/>
        <v>5384387.8000000082</v>
      </c>
      <c r="E107" s="14">
        <f t="shared" si="13"/>
        <v>85085.03333333334</v>
      </c>
      <c r="F107" s="14">
        <f t="shared" si="11"/>
        <v>15439.732016500024</v>
      </c>
      <c r="G107" s="36">
        <f t="shared" si="9"/>
        <v>100524.76534983337</v>
      </c>
    </row>
    <row r="108" spans="1:7" s="5" customFormat="1">
      <c r="A108" s="5">
        <f t="shared" si="10"/>
        <v>92</v>
      </c>
      <c r="B108" s="32">
        <f t="shared" si="8"/>
        <v>46418</v>
      </c>
      <c r="C108" s="15"/>
      <c r="D108" s="13">
        <f t="shared" si="12"/>
        <v>5299302.766666675</v>
      </c>
      <c r="E108" s="13">
        <f t="shared" si="13"/>
        <v>85085.03333333334</v>
      </c>
      <c r="F108" s="13">
        <f t="shared" si="11"/>
        <v>15195.750683416692</v>
      </c>
      <c r="G108" s="34">
        <f t="shared" si="9"/>
        <v>100280.78401675003</v>
      </c>
    </row>
    <row r="109" spans="1:7" s="5" customFormat="1">
      <c r="A109" s="5">
        <f t="shared" si="10"/>
        <v>93</v>
      </c>
      <c r="B109" s="32">
        <f t="shared" si="8"/>
        <v>46446</v>
      </c>
      <c r="C109" s="15"/>
      <c r="D109" s="13">
        <f t="shared" si="12"/>
        <v>5214217.7333333418</v>
      </c>
      <c r="E109" s="13">
        <f t="shared" si="13"/>
        <v>85085.03333333334</v>
      </c>
      <c r="F109" s="13">
        <f t="shared" si="11"/>
        <v>13504.823929333355</v>
      </c>
      <c r="G109" s="34">
        <f t="shared" si="9"/>
        <v>98589.857262666701</v>
      </c>
    </row>
    <row r="110" spans="1:7" s="5" customFormat="1">
      <c r="A110" s="5">
        <f t="shared" si="10"/>
        <v>94</v>
      </c>
      <c r="B110" s="32">
        <f t="shared" si="8"/>
        <v>46477</v>
      </c>
      <c r="C110" s="15"/>
      <c r="D110" s="13">
        <f t="shared" si="12"/>
        <v>5129132.7000000086</v>
      </c>
      <c r="E110" s="13">
        <f t="shared" si="13"/>
        <v>85085.03333333334</v>
      </c>
      <c r="F110" s="13">
        <f t="shared" si="11"/>
        <v>14707.788017250026</v>
      </c>
      <c r="G110" s="34">
        <f t="shared" si="9"/>
        <v>99792.82135058337</v>
      </c>
    </row>
    <row r="111" spans="1:7" s="5" customFormat="1">
      <c r="A111" s="5">
        <f t="shared" si="10"/>
        <v>95</v>
      </c>
      <c r="B111" s="32">
        <f t="shared" si="8"/>
        <v>46507</v>
      </c>
      <c r="C111" s="15"/>
      <c r="D111" s="13">
        <f t="shared" si="12"/>
        <v>5044047.6666666754</v>
      </c>
      <c r="E111" s="13">
        <f t="shared" si="13"/>
        <v>85085.03333333334</v>
      </c>
      <c r="F111" s="13">
        <f t="shared" si="11"/>
        <v>13997.232275000026</v>
      </c>
      <c r="G111" s="34">
        <f t="shared" si="9"/>
        <v>99082.265608333371</v>
      </c>
    </row>
    <row r="112" spans="1:7" s="5" customFormat="1">
      <c r="A112" s="5">
        <f t="shared" si="10"/>
        <v>96</v>
      </c>
      <c r="B112" s="32">
        <f t="shared" si="8"/>
        <v>46538</v>
      </c>
      <c r="C112" s="15"/>
      <c r="D112" s="13">
        <f t="shared" si="12"/>
        <v>4958962.6333333421</v>
      </c>
      <c r="E112" s="13">
        <f t="shared" si="13"/>
        <v>85085.03333333334</v>
      </c>
      <c r="F112" s="13">
        <f t="shared" si="11"/>
        <v>14219.825351083358</v>
      </c>
      <c r="G112" s="34">
        <f t="shared" si="9"/>
        <v>99304.8586844167</v>
      </c>
    </row>
    <row r="113" spans="1:7" s="5" customFormat="1">
      <c r="A113" s="5">
        <f t="shared" si="10"/>
        <v>97</v>
      </c>
      <c r="B113" s="32">
        <f t="shared" si="8"/>
        <v>46568</v>
      </c>
      <c r="C113" s="15"/>
      <c r="D113" s="13">
        <f t="shared" si="12"/>
        <v>4873877.6000000089</v>
      </c>
      <c r="E113" s="13">
        <f t="shared" si="13"/>
        <v>85085.03333333334</v>
      </c>
      <c r="F113" s="13">
        <f t="shared" si="11"/>
        <v>13525.010340000026</v>
      </c>
      <c r="G113" s="34">
        <f t="shared" si="9"/>
        <v>98610.043673333363</v>
      </c>
    </row>
    <row r="114" spans="1:7" s="5" customFormat="1">
      <c r="A114" s="5">
        <f t="shared" si="10"/>
        <v>98</v>
      </c>
      <c r="B114" s="32">
        <f t="shared" si="8"/>
        <v>46599</v>
      </c>
      <c r="C114" s="15"/>
      <c r="D114" s="13">
        <f t="shared" si="12"/>
        <v>4788792.5666666757</v>
      </c>
      <c r="E114" s="13">
        <f t="shared" si="13"/>
        <v>85085.03333333334</v>
      </c>
      <c r="F114" s="13">
        <f t="shared" si="11"/>
        <v>13731.862684916694</v>
      </c>
      <c r="G114" s="34">
        <f t="shared" si="9"/>
        <v>98816.89601825003</v>
      </c>
    </row>
    <row r="115" spans="1:7" s="5" customFormat="1">
      <c r="A115" s="5">
        <f t="shared" si="10"/>
        <v>99</v>
      </c>
      <c r="B115" s="32">
        <f t="shared" si="8"/>
        <v>46630</v>
      </c>
      <c r="C115" s="15"/>
      <c r="D115" s="13">
        <f t="shared" si="12"/>
        <v>4703707.5333333425</v>
      </c>
      <c r="E115" s="13">
        <f t="shared" si="13"/>
        <v>85085.03333333334</v>
      </c>
      <c r="F115" s="13">
        <f t="shared" si="11"/>
        <v>13487.881351833361</v>
      </c>
      <c r="G115" s="34">
        <f t="shared" si="9"/>
        <v>98572.914685166703</v>
      </c>
    </row>
    <row r="116" spans="1:7" s="5" customFormat="1">
      <c r="A116" s="5">
        <f t="shared" si="10"/>
        <v>100</v>
      </c>
      <c r="B116" s="32">
        <f t="shared" si="8"/>
        <v>46660</v>
      </c>
      <c r="C116" s="15"/>
      <c r="D116" s="13">
        <f t="shared" si="12"/>
        <v>4618622.5000000093</v>
      </c>
      <c r="E116" s="13">
        <f t="shared" si="13"/>
        <v>85085.03333333334</v>
      </c>
      <c r="F116" s="13">
        <f t="shared" si="11"/>
        <v>12816.677437500028</v>
      </c>
      <c r="G116" s="34">
        <f t="shared" si="9"/>
        <v>97901.710770833364</v>
      </c>
    </row>
    <row r="117" spans="1:7" s="5" customFormat="1">
      <c r="A117" s="5">
        <f t="shared" si="10"/>
        <v>101</v>
      </c>
      <c r="B117" s="32">
        <f t="shared" si="8"/>
        <v>46691</v>
      </c>
      <c r="C117" s="15"/>
      <c r="D117" s="13">
        <f t="shared" si="12"/>
        <v>4533537.4666666761</v>
      </c>
      <c r="E117" s="13">
        <f t="shared" si="13"/>
        <v>85085.03333333334</v>
      </c>
      <c r="F117" s="13">
        <f t="shared" si="11"/>
        <v>12999.918685666697</v>
      </c>
      <c r="G117" s="34">
        <f t="shared" si="9"/>
        <v>98084.952019000033</v>
      </c>
    </row>
    <row r="118" spans="1:7" s="5" customFormat="1">
      <c r="A118" s="5">
        <f t="shared" si="10"/>
        <v>102</v>
      </c>
      <c r="B118" s="32">
        <f t="shared" si="8"/>
        <v>46721</v>
      </c>
      <c r="C118" s="15"/>
      <c r="D118" s="13">
        <f t="shared" si="12"/>
        <v>4448452.4333333429</v>
      </c>
      <c r="E118" s="13">
        <f t="shared" si="13"/>
        <v>85085.03333333334</v>
      </c>
      <c r="F118" s="13">
        <f t="shared" si="11"/>
        <v>12344.455502500028</v>
      </c>
      <c r="G118" s="34">
        <f t="shared" si="9"/>
        <v>97429.48883583337</v>
      </c>
    </row>
    <row r="119" spans="1:7" s="5" customFormat="1">
      <c r="A119" s="4">
        <f t="shared" si="10"/>
        <v>103</v>
      </c>
      <c r="B119" s="35">
        <f t="shared" si="8"/>
        <v>46752</v>
      </c>
      <c r="C119" s="16"/>
      <c r="D119" s="14">
        <f t="shared" si="12"/>
        <v>4363367.4000000097</v>
      </c>
      <c r="E119" s="14">
        <f t="shared" si="13"/>
        <v>85085.03333333334</v>
      </c>
      <c r="F119" s="14">
        <f t="shared" si="11"/>
        <v>12511.95601950003</v>
      </c>
      <c r="G119" s="36">
        <f t="shared" si="9"/>
        <v>97596.989352833363</v>
      </c>
    </row>
    <row r="120" spans="1:7" s="5" customFormat="1">
      <c r="A120" s="5">
        <f t="shared" si="10"/>
        <v>104</v>
      </c>
      <c r="B120" s="32">
        <f t="shared" si="8"/>
        <v>46783</v>
      </c>
      <c r="C120" s="15"/>
      <c r="D120" s="13">
        <f t="shared" si="12"/>
        <v>4278282.3666666765</v>
      </c>
      <c r="E120" s="13">
        <f t="shared" si="13"/>
        <v>85085.03333333334</v>
      </c>
      <c r="F120" s="13">
        <f t="shared" si="11"/>
        <v>12267.974686416697</v>
      </c>
      <c r="G120" s="34">
        <f t="shared" si="9"/>
        <v>97353.008019750036</v>
      </c>
    </row>
    <row r="121" spans="1:7" s="5" customFormat="1">
      <c r="A121" s="5">
        <f t="shared" si="10"/>
        <v>105</v>
      </c>
      <c r="B121" s="32">
        <f t="shared" si="8"/>
        <v>46812</v>
      </c>
      <c r="C121" s="15"/>
      <c r="D121" s="13">
        <f t="shared" si="12"/>
        <v>4193197.3333333433</v>
      </c>
      <c r="E121" s="13">
        <f t="shared" si="13"/>
        <v>85085.03333333334</v>
      </c>
      <c r="F121" s="13">
        <f t="shared" si="11"/>
        <v>11248.251846666695</v>
      </c>
      <c r="G121" s="34">
        <f t="shared" si="9"/>
        <v>96333.285180000035</v>
      </c>
    </row>
    <row r="122" spans="1:7" s="5" customFormat="1">
      <c r="A122" s="5">
        <f t="shared" si="10"/>
        <v>106</v>
      </c>
      <c r="B122" s="32">
        <f t="shared" si="8"/>
        <v>46843</v>
      </c>
      <c r="C122" s="15"/>
      <c r="D122" s="13">
        <f t="shared" si="12"/>
        <v>4108112.3000000101</v>
      </c>
      <c r="E122" s="13">
        <f t="shared" si="13"/>
        <v>85085.03333333334</v>
      </c>
      <c r="F122" s="13">
        <f t="shared" si="11"/>
        <v>11780.012020250029</v>
      </c>
      <c r="G122" s="34">
        <f t="shared" si="9"/>
        <v>96865.045353583366</v>
      </c>
    </row>
    <row r="123" spans="1:7" s="5" customFormat="1">
      <c r="A123" s="5">
        <f t="shared" si="10"/>
        <v>107</v>
      </c>
      <c r="B123" s="32">
        <f t="shared" si="8"/>
        <v>46873</v>
      </c>
      <c r="C123" s="15"/>
      <c r="D123" s="13">
        <f t="shared" si="12"/>
        <v>4023027.2666666768</v>
      </c>
      <c r="E123" s="13">
        <f t="shared" si="13"/>
        <v>85085.03333333334</v>
      </c>
      <c r="F123" s="13">
        <f t="shared" si="11"/>
        <v>11163.900665000028</v>
      </c>
      <c r="G123" s="34">
        <f t="shared" si="9"/>
        <v>96248.933998333363</v>
      </c>
    </row>
    <row r="124" spans="1:7" s="5" customFormat="1">
      <c r="A124" s="5">
        <f t="shared" si="10"/>
        <v>108</v>
      </c>
      <c r="B124" s="32">
        <f t="shared" si="8"/>
        <v>46904</v>
      </c>
      <c r="C124" s="15"/>
      <c r="D124" s="13">
        <f t="shared" si="12"/>
        <v>3937942.2333333436</v>
      </c>
      <c r="E124" s="13">
        <f t="shared" si="13"/>
        <v>85085.03333333334</v>
      </c>
      <c r="F124" s="13">
        <f t="shared" si="11"/>
        <v>11292.049354083363</v>
      </c>
      <c r="G124" s="34">
        <f t="shared" si="9"/>
        <v>96377.082687416696</v>
      </c>
    </row>
    <row r="125" spans="1:7" s="5" customFormat="1">
      <c r="A125" s="5">
        <f t="shared" si="10"/>
        <v>109</v>
      </c>
      <c r="B125" s="32">
        <f t="shared" si="8"/>
        <v>46934</v>
      </c>
      <c r="C125" s="15"/>
      <c r="D125" s="13">
        <f t="shared" si="12"/>
        <v>3852857.2000000104</v>
      </c>
      <c r="E125" s="13">
        <f t="shared" si="13"/>
        <v>85085.03333333334</v>
      </c>
      <c r="F125" s="13">
        <f t="shared" si="11"/>
        <v>10691.678730000031</v>
      </c>
      <c r="G125" s="34">
        <f t="shared" si="9"/>
        <v>95776.712063333369</v>
      </c>
    </row>
    <row r="126" spans="1:7" s="5" customFormat="1">
      <c r="A126" s="5">
        <f t="shared" si="10"/>
        <v>110</v>
      </c>
      <c r="B126" s="32">
        <f t="shared" si="8"/>
        <v>46965</v>
      </c>
      <c r="C126" s="15"/>
      <c r="D126" s="13">
        <f t="shared" si="12"/>
        <v>3767772.1666666772</v>
      </c>
      <c r="E126" s="13">
        <f t="shared" si="13"/>
        <v>85085.03333333334</v>
      </c>
      <c r="F126" s="13">
        <f t="shared" si="11"/>
        <v>10804.086687916699</v>
      </c>
      <c r="G126" s="34">
        <f t="shared" si="9"/>
        <v>95889.120021250041</v>
      </c>
    </row>
    <row r="127" spans="1:7" s="5" customFormat="1">
      <c r="A127" s="5">
        <f t="shared" si="10"/>
        <v>111</v>
      </c>
      <c r="B127" s="32">
        <f t="shared" si="8"/>
        <v>46996</v>
      </c>
      <c r="C127" s="15"/>
      <c r="D127" s="13">
        <f t="shared" si="12"/>
        <v>3682687.133333344</v>
      </c>
      <c r="E127" s="13">
        <f t="shared" si="13"/>
        <v>85085.03333333334</v>
      </c>
      <c r="F127" s="13">
        <f t="shared" si="11"/>
        <v>10560.105354833366</v>
      </c>
      <c r="G127" s="34">
        <f t="shared" si="9"/>
        <v>95645.138688166713</v>
      </c>
    </row>
    <row r="128" spans="1:7" s="5" customFormat="1">
      <c r="A128" s="5">
        <f t="shared" si="10"/>
        <v>112</v>
      </c>
      <c r="B128" s="32">
        <f t="shared" si="8"/>
        <v>47026</v>
      </c>
      <c r="C128" s="15"/>
      <c r="D128" s="13">
        <f t="shared" si="12"/>
        <v>3597602.1000000108</v>
      </c>
      <c r="E128" s="13">
        <f t="shared" si="13"/>
        <v>85085.03333333334</v>
      </c>
      <c r="F128" s="13">
        <f t="shared" si="11"/>
        <v>9983.3458275000321</v>
      </c>
      <c r="G128" s="34">
        <f t="shared" si="9"/>
        <v>95068.37916083337</v>
      </c>
    </row>
    <row r="129" spans="1:7" s="5" customFormat="1">
      <c r="A129" s="5">
        <f t="shared" si="10"/>
        <v>113</v>
      </c>
      <c r="B129" s="32">
        <f t="shared" si="8"/>
        <v>47057</v>
      </c>
      <c r="C129" s="15"/>
      <c r="D129" s="13">
        <f t="shared" si="12"/>
        <v>3512517.0666666776</v>
      </c>
      <c r="E129" s="13">
        <f t="shared" si="13"/>
        <v>85085.03333333334</v>
      </c>
      <c r="F129" s="13">
        <f t="shared" si="11"/>
        <v>10072.1426886667</v>
      </c>
      <c r="G129" s="34">
        <f t="shared" si="9"/>
        <v>95157.176022000043</v>
      </c>
    </row>
    <row r="130" spans="1:7" s="5" customFormat="1">
      <c r="A130" s="5">
        <f t="shared" si="10"/>
        <v>114</v>
      </c>
      <c r="B130" s="32">
        <f t="shared" si="8"/>
        <v>47087</v>
      </c>
      <c r="C130" s="15"/>
      <c r="D130" s="13">
        <f t="shared" si="12"/>
        <v>3427432.0333333444</v>
      </c>
      <c r="E130" s="13">
        <f t="shared" si="13"/>
        <v>85085.03333333334</v>
      </c>
      <c r="F130" s="13">
        <f t="shared" si="11"/>
        <v>9511.1238925000325</v>
      </c>
      <c r="G130" s="34">
        <f t="shared" si="9"/>
        <v>94596.157225833376</v>
      </c>
    </row>
    <row r="131" spans="1:7" s="5" customFormat="1">
      <c r="A131" s="5">
        <f t="shared" si="10"/>
        <v>115</v>
      </c>
      <c r="B131" s="35">
        <f t="shared" si="8"/>
        <v>47118</v>
      </c>
      <c r="C131" s="16"/>
      <c r="D131" s="14">
        <f t="shared" si="12"/>
        <v>3342347.0000000112</v>
      </c>
      <c r="E131" s="14">
        <f t="shared" si="13"/>
        <v>85085.03333333334</v>
      </c>
      <c r="F131" s="14">
        <f t="shared" si="11"/>
        <v>9584.1800225000316</v>
      </c>
      <c r="G131" s="36">
        <f t="shared" si="9"/>
        <v>94669.213355833373</v>
      </c>
    </row>
    <row r="132" spans="1:7" s="5" customFormat="1">
      <c r="A132" s="5">
        <f t="shared" si="10"/>
        <v>116</v>
      </c>
      <c r="B132" s="32">
        <f t="shared" si="8"/>
        <v>47149</v>
      </c>
      <c r="C132" s="15"/>
      <c r="D132" s="13">
        <f t="shared" si="12"/>
        <v>3257261.966666678</v>
      </c>
      <c r="E132" s="13">
        <f t="shared" si="13"/>
        <v>85085.03333333334</v>
      </c>
      <c r="F132" s="13">
        <f t="shared" si="11"/>
        <v>9340.1986894166985</v>
      </c>
      <c r="G132" s="34">
        <f t="shared" si="9"/>
        <v>94425.232022750046</v>
      </c>
    </row>
    <row r="133" spans="1:7" s="5" customFormat="1">
      <c r="A133" s="5">
        <f t="shared" si="10"/>
        <v>117</v>
      </c>
      <c r="B133" s="32">
        <f t="shared" si="8"/>
        <v>47177</v>
      </c>
      <c r="C133" s="15"/>
      <c r="D133" s="13">
        <f t="shared" si="12"/>
        <v>3172176.9333333448</v>
      </c>
      <c r="E133" s="13">
        <f t="shared" si="13"/>
        <v>85085.03333333334</v>
      </c>
      <c r="F133" s="13">
        <f t="shared" si="11"/>
        <v>8215.9382573333642</v>
      </c>
      <c r="G133" s="34">
        <f t="shared" si="9"/>
        <v>93300.971590666712</v>
      </c>
    </row>
    <row r="134" spans="1:7" s="5" customFormat="1">
      <c r="A134" s="5">
        <f t="shared" si="10"/>
        <v>118</v>
      </c>
      <c r="B134" s="32">
        <f t="shared" si="8"/>
        <v>47208</v>
      </c>
      <c r="C134" s="15"/>
      <c r="D134" s="13">
        <f t="shared" si="12"/>
        <v>3087091.9000000115</v>
      </c>
      <c r="E134" s="13">
        <f t="shared" si="13"/>
        <v>85085.03333333334</v>
      </c>
      <c r="F134" s="13">
        <f t="shared" si="11"/>
        <v>8852.2360232500341</v>
      </c>
      <c r="G134" s="34">
        <f t="shared" si="9"/>
        <v>93937.269356583376</v>
      </c>
    </row>
    <row r="135" spans="1:7" s="5" customFormat="1">
      <c r="A135" s="5">
        <f t="shared" si="10"/>
        <v>119</v>
      </c>
      <c r="B135" s="32">
        <f t="shared" si="8"/>
        <v>47238</v>
      </c>
      <c r="C135" s="15"/>
      <c r="D135" s="13">
        <f t="shared" si="12"/>
        <v>3002006.8666666783</v>
      </c>
      <c r="E135" s="13">
        <f t="shared" si="13"/>
        <v>85085.03333333334</v>
      </c>
      <c r="F135" s="13">
        <f t="shared" si="11"/>
        <v>8330.5690550000345</v>
      </c>
      <c r="G135" s="34">
        <f t="shared" si="9"/>
        <v>93415.602388333369</v>
      </c>
    </row>
    <row r="136" spans="1:7" s="5" customFormat="1">
      <c r="A136" s="5">
        <f t="shared" si="10"/>
        <v>120</v>
      </c>
      <c r="B136" s="32">
        <f t="shared" si="8"/>
        <v>47269</v>
      </c>
      <c r="C136" s="15"/>
      <c r="D136" s="13">
        <f t="shared" si="12"/>
        <v>2916921.8333333451</v>
      </c>
      <c r="E136" s="13">
        <f t="shared" si="13"/>
        <v>85085.03333333334</v>
      </c>
      <c r="F136" s="13">
        <f t="shared" si="11"/>
        <v>8364.273357083368</v>
      </c>
      <c r="G136" s="34">
        <f t="shared" si="9"/>
        <v>93449.306690416706</v>
      </c>
    </row>
    <row r="137" spans="1:7" s="5" customFormat="1">
      <c r="A137" s="5">
        <f t="shared" si="10"/>
        <v>121</v>
      </c>
      <c r="B137" s="32">
        <f t="shared" si="8"/>
        <v>47299</v>
      </c>
      <c r="C137" s="15"/>
      <c r="D137" s="13">
        <f t="shared" si="12"/>
        <v>2831836.8000000119</v>
      </c>
      <c r="E137" s="13">
        <f t="shared" si="13"/>
        <v>85085.03333333334</v>
      </c>
      <c r="F137" s="13">
        <f t="shared" si="11"/>
        <v>7858.347120000034</v>
      </c>
      <c r="G137" s="34">
        <f t="shared" si="9"/>
        <v>92943.380453333375</v>
      </c>
    </row>
    <row r="138" spans="1:7" s="5" customFormat="1">
      <c r="A138" s="5">
        <f t="shared" si="10"/>
        <v>122</v>
      </c>
      <c r="B138" s="32">
        <f t="shared" si="8"/>
        <v>47330</v>
      </c>
      <c r="C138" s="15"/>
      <c r="D138" s="13">
        <f t="shared" si="12"/>
        <v>2746751.7666666787</v>
      </c>
      <c r="E138" s="13">
        <f t="shared" si="13"/>
        <v>85085.03333333334</v>
      </c>
      <c r="F138" s="13">
        <f t="shared" si="11"/>
        <v>7876.3106909167018</v>
      </c>
      <c r="G138" s="34">
        <f t="shared" si="9"/>
        <v>92961.344024250036</v>
      </c>
    </row>
    <row r="139" spans="1:7" s="5" customFormat="1">
      <c r="A139" s="5">
        <f t="shared" si="10"/>
        <v>123</v>
      </c>
      <c r="B139" s="32">
        <f t="shared" si="8"/>
        <v>47361</v>
      </c>
      <c r="C139" s="15"/>
      <c r="D139" s="13">
        <f t="shared" si="12"/>
        <v>2661666.7333333455</v>
      </c>
      <c r="E139" s="13">
        <f t="shared" si="13"/>
        <v>85085.03333333334</v>
      </c>
      <c r="F139" s="13">
        <f t="shared" si="11"/>
        <v>7632.3293578333687</v>
      </c>
      <c r="G139" s="34">
        <f t="shared" si="9"/>
        <v>92717.362691166709</v>
      </c>
    </row>
    <row r="140" spans="1:7" s="5" customFormat="1">
      <c r="A140" s="5">
        <f t="shared" si="10"/>
        <v>124</v>
      </c>
      <c r="B140" s="32">
        <f t="shared" si="8"/>
        <v>47391</v>
      </c>
      <c r="C140" s="15"/>
      <c r="D140" s="13">
        <f t="shared" si="12"/>
        <v>2576581.7000000123</v>
      </c>
      <c r="E140" s="13">
        <f t="shared" si="13"/>
        <v>85085.03333333334</v>
      </c>
      <c r="F140" s="13">
        <f t="shared" si="11"/>
        <v>7150.0142175000356</v>
      </c>
      <c r="G140" s="34">
        <f t="shared" si="9"/>
        <v>92235.047550833377</v>
      </c>
    </row>
    <row r="141" spans="1:7" s="5" customFormat="1">
      <c r="A141" s="5">
        <f t="shared" si="10"/>
        <v>125</v>
      </c>
      <c r="B141" s="32">
        <f t="shared" si="8"/>
        <v>47422</v>
      </c>
      <c r="C141" s="15"/>
      <c r="D141" s="13">
        <f t="shared" si="12"/>
        <v>2491496.6666666791</v>
      </c>
      <c r="E141" s="13">
        <f t="shared" si="13"/>
        <v>85085.03333333334</v>
      </c>
      <c r="F141" s="13">
        <f t="shared" si="11"/>
        <v>7144.3666916667016</v>
      </c>
      <c r="G141" s="34">
        <f t="shared" si="9"/>
        <v>92229.400025000039</v>
      </c>
    </row>
    <row r="142" spans="1:7" s="5" customFormat="1">
      <c r="A142" s="5">
        <f t="shared" si="10"/>
        <v>126</v>
      </c>
      <c r="B142" s="32">
        <f t="shared" ref="B142:B160" si="14">EOMONTH(B141,1)</f>
        <v>47452</v>
      </c>
      <c r="C142" s="15"/>
      <c r="D142" s="13">
        <f t="shared" si="12"/>
        <v>2406411.6333333459</v>
      </c>
      <c r="E142" s="13">
        <f t="shared" si="13"/>
        <v>85085.03333333334</v>
      </c>
      <c r="F142" s="13">
        <f t="shared" si="11"/>
        <v>6677.7922825000351</v>
      </c>
      <c r="G142" s="34">
        <f t="shared" si="9"/>
        <v>91762.825615833368</v>
      </c>
    </row>
    <row r="143" spans="1:7" s="5" customFormat="1">
      <c r="A143" s="5">
        <f t="shared" si="10"/>
        <v>127</v>
      </c>
      <c r="B143" s="35">
        <f t="shared" si="14"/>
        <v>47483</v>
      </c>
      <c r="C143" s="16"/>
      <c r="D143" s="14">
        <f t="shared" si="12"/>
        <v>2321326.6000000127</v>
      </c>
      <c r="E143" s="14">
        <f t="shared" si="13"/>
        <v>85085.03333333334</v>
      </c>
      <c r="F143" s="14">
        <f t="shared" si="11"/>
        <v>6656.4040255000373</v>
      </c>
      <c r="G143" s="36">
        <f t="shared" si="9"/>
        <v>91741.437358833384</v>
      </c>
    </row>
    <row r="144" spans="1:7" s="5" customFormat="1">
      <c r="A144" s="5">
        <f t="shared" si="10"/>
        <v>128</v>
      </c>
      <c r="B144" s="32">
        <f t="shared" si="14"/>
        <v>47514</v>
      </c>
      <c r="C144" s="15"/>
      <c r="D144" s="13">
        <f t="shared" si="12"/>
        <v>2236241.5666666795</v>
      </c>
      <c r="E144" s="13">
        <f t="shared" si="13"/>
        <v>85085.03333333334</v>
      </c>
      <c r="F144" s="13">
        <f t="shared" si="11"/>
        <v>6412.4226924167042</v>
      </c>
      <c r="G144" s="34">
        <f t="shared" si="9"/>
        <v>91497.456025750042</v>
      </c>
    </row>
    <row r="145" spans="1:7" s="5" customFormat="1">
      <c r="A145" s="5">
        <f t="shared" si="10"/>
        <v>129</v>
      </c>
      <c r="B145" s="32">
        <f t="shared" si="14"/>
        <v>47542</v>
      </c>
      <c r="C145" s="15"/>
      <c r="D145" s="13">
        <f t="shared" si="12"/>
        <v>2151156.5333333462</v>
      </c>
      <c r="E145" s="13">
        <f t="shared" si="13"/>
        <v>85085.03333333334</v>
      </c>
      <c r="F145" s="13">
        <f t="shared" si="11"/>
        <v>5571.4954213333676</v>
      </c>
      <c r="G145" s="34">
        <f t="shared" ref="G145:G160" si="15">E145+F145</f>
        <v>90656.52875466671</v>
      </c>
    </row>
    <row r="146" spans="1:7" s="5" customFormat="1">
      <c r="A146" s="5">
        <f t="shared" ref="A146:A160" si="16">A145+1</f>
        <v>130</v>
      </c>
      <c r="B146" s="32">
        <f t="shared" si="14"/>
        <v>47573</v>
      </c>
      <c r="C146" s="15"/>
      <c r="D146" s="13">
        <f t="shared" si="12"/>
        <v>2066071.5000000128</v>
      </c>
      <c r="E146" s="13">
        <f t="shared" si="13"/>
        <v>85085.03333333334</v>
      </c>
      <c r="F146" s="13">
        <f t="shared" si="11"/>
        <v>5924.4600262500371</v>
      </c>
      <c r="G146" s="34">
        <f t="shared" si="15"/>
        <v>91009.493359583372</v>
      </c>
    </row>
    <row r="147" spans="1:7" s="5" customFormat="1">
      <c r="A147" s="5">
        <f t="shared" si="16"/>
        <v>131</v>
      </c>
      <c r="B147" s="32">
        <f t="shared" si="14"/>
        <v>47603</v>
      </c>
      <c r="C147" s="15"/>
      <c r="D147" s="13">
        <f t="shared" si="12"/>
        <v>1980986.4666666794</v>
      </c>
      <c r="E147" s="13">
        <f t="shared" si="13"/>
        <v>85085.03333333334</v>
      </c>
      <c r="F147" s="13">
        <f t="shared" si="11"/>
        <v>5497.2374450000361</v>
      </c>
      <c r="G147" s="34">
        <f t="shared" si="15"/>
        <v>90582.270778333375</v>
      </c>
    </row>
    <row r="148" spans="1:7" s="5" customFormat="1">
      <c r="A148" s="5">
        <f t="shared" si="16"/>
        <v>132</v>
      </c>
      <c r="B148" s="32">
        <f t="shared" si="14"/>
        <v>47634</v>
      </c>
      <c r="C148" s="15"/>
      <c r="D148" s="13">
        <f t="shared" si="12"/>
        <v>1895901.4333333459</v>
      </c>
      <c r="E148" s="13">
        <f t="shared" si="13"/>
        <v>85085.03333333334</v>
      </c>
      <c r="F148" s="13">
        <f t="shared" si="11"/>
        <v>5436.49736008337</v>
      </c>
      <c r="G148" s="34">
        <f t="shared" si="15"/>
        <v>90521.530693416717</v>
      </c>
    </row>
    <row r="149" spans="1:7" s="5" customFormat="1">
      <c r="A149" s="5">
        <f t="shared" si="16"/>
        <v>133</v>
      </c>
      <c r="B149" s="32">
        <f t="shared" si="14"/>
        <v>47664</v>
      </c>
      <c r="C149" s="15"/>
      <c r="D149" s="13">
        <f t="shared" si="12"/>
        <v>1810816.4000000125</v>
      </c>
      <c r="E149" s="13">
        <f t="shared" si="13"/>
        <v>85085.03333333334</v>
      </c>
      <c r="F149" s="13">
        <f t="shared" si="11"/>
        <v>5025.0155100000347</v>
      </c>
      <c r="G149" s="34">
        <f t="shared" si="15"/>
        <v>90110.048843333381</v>
      </c>
    </row>
    <row r="150" spans="1:7" s="5" customFormat="1">
      <c r="A150" s="5">
        <f t="shared" si="16"/>
        <v>134</v>
      </c>
      <c r="B150" s="32">
        <f t="shared" si="14"/>
        <v>47695</v>
      </c>
      <c r="C150" s="15"/>
      <c r="D150" s="13">
        <f t="shared" si="12"/>
        <v>1725731.366666679</v>
      </c>
      <c r="E150" s="13">
        <f t="shared" si="13"/>
        <v>85085.03333333334</v>
      </c>
      <c r="F150" s="13">
        <f t="shared" si="11"/>
        <v>4948.5346939167021</v>
      </c>
      <c r="G150" s="34">
        <f t="shared" si="15"/>
        <v>90033.568027250047</v>
      </c>
    </row>
    <row r="151" spans="1:7" s="5" customFormat="1">
      <c r="A151" s="5">
        <f t="shared" si="16"/>
        <v>135</v>
      </c>
      <c r="B151" s="32">
        <f t="shared" si="14"/>
        <v>47726</v>
      </c>
      <c r="C151" s="15"/>
      <c r="D151" s="13">
        <f t="shared" si="12"/>
        <v>1640646.3333333456</v>
      </c>
      <c r="E151" s="13">
        <f t="shared" si="13"/>
        <v>85085.03333333334</v>
      </c>
      <c r="F151" s="13">
        <f t="shared" si="11"/>
        <v>4704.553360833369</v>
      </c>
      <c r="G151" s="34">
        <f t="shared" si="15"/>
        <v>89789.586694166705</v>
      </c>
    </row>
    <row r="152" spans="1:7" s="5" customFormat="1">
      <c r="A152" s="5">
        <f t="shared" si="16"/>
        <v>136</v>
      </c>
      <c r="B152" s="32">
        <f t="shared" si="14"/>
        <v>47756</v>
      </c>
      <c r="C152" s="15"/>
      <c r="D152" s="13">
        <f t="shared" si="12"/>
        <v>1555561.3000000122</v>
      </c>
      <c r="E152" s="13">
        <f t="shared" si="13"/>
        <v>85085.03333333334</v>
      </c>
      <c r="F152" s="13">
        <f t="shared" si="11"/>
        <v>4316.6826075000336</v>
      </c>
      <c r="G152" s="34">
        <f t="shared" si="15"/>
        <v>89401.715940833368</v>
      </c>
    </row>
    <row r="153" spans="1:7" s="5" customFormat="1">
      <c r="A153" s="5">
        <f t="shared" si="16"/>
        <v>137</v>
      </c>
      <c r="B153" s="32">
        <f t="shared" si="14"/>
        <v>47787</v>
      </c>
      <c r="C153" s="15"/>
      <c r="D153" s="13">
        <f t="shared" si="12"/>
        <v>1470476.2666666787</v>
      </c>
      <c r="E153" s="13">
        <f t="shared" si="13"/>
        <v>85085.03333333334</v>
      </c>
      <c r="F153" s="13">
        <f t="shared" si="11"/>
        <v>4216.5906946667019</v>
      </c>
      <c r="G153" s="34">
        <f t="shared" si="15"/>
        <v>89301.624028000049</v>
      </c>
    </row>
    <row r="154" spans="1:7" s="5" customFormat="1">
      <c r="A154" s="5">
        <f t="shared" si="16"/>
        <v>138</v>
      </c>
      <c r="B154" s="32">
        <f t="shared" si="14"/>
        <v>47817</v>
      </c>
      <c r="C154" s="15"/>
      <c r="D154" s="13">
        <f t="shared" si="12"/>
        <v>1385391.2333333453</v>
      </c>
      <c r="E154" s="13">
        <f t="shared" si="13"/>
        <v>85085.03333333334</v>
      </c>
      <c r="F154" s="13">
        <f t="shared" si="11"/>
        <v>3844.4606725000335</v>
      </c>
      <c r="G154" s="34">
        <f t="shared" si="15"/>
        <v>88929.494005833374</v>
      </c>
    </row>
    <row r="155" spans="1:7" s="5" customFormat="1">
      <c r="A155" s="5">
        <f t="shared" si="16"/>
        <v>139</v>
      </c>
      <c r="B155" s="35">
        <f t="shared" si="14"/>
        <v>47848</v>
      </c>
      <c r="C155" s="14"/>
      <c r="D155" s="14">
        <f t="shared" si="12"/>
        <v>1300306.2000000118</v>
      </c>
      <c r="E155" s="14">
        <f t="shared" si="13"/>
        <v>85085.03333333334</v>
      </c>
      <c r="F155" s="14">
        <f t="shared" si="11"/>
        <v>3728.6280285000344</v>
      </c>
      <c r="G155" s="36">
        <f t="shared" si="15"/>
        <v>88813.661361833379</v>
      </c>
    </row>
    <row r="156" spans="1:7" s="5" customFormat="1">
      <c r="A156" s="5">
        <f t="shared" si="16"/>
        <v>140</v>
      </c>
      <c r="B156" s="32">
        <f t="shared" si="14"/>
        <v>47879</v>
      </c>
      <c r="C156" s="13"/>
      <c r="D156" s="13">
        <f t="shared" si="12"/>
        <v>1215221.1666666784</v>
      </c>
      <c r="E156" s="13">
        <f t="shared" si="13"/>
        <v>85085.03333333334</v>
      </c>
      <c r="F156" s="13">
        <f t="shared" si="11"/>
        <v>3484.6466954167008</v>
      </c>
      <c r="G156" s="34">
        <f t="shared" si="15"/>
        <v>88569.680028750037</v>
      </c>
    </row>
    <row r="157" spans="1:7" s="5" customFormat="1">
      <c r="A157" s="5">
        <f t="shared" si="16"/>
        <v>141</v>
      </c>
      <c r="B157" s="32">
        <f t="shared" si="14"/>
        <v>47907</v>
      </c>
      <c r="C157" s="13"/>
      <c r="D157" s="13">
        <f t="shared" si="12"/>
        <v>1130136.1333333449</v>
      </c>
      <c r="E157" s="13">
        <f t="shared" si="13"/>
        <v>85085.03333333334</v>
      </c>
      <c r="F157" s="13">
        <f t="shared" si="11"/>
        <v>2927.0525853333638</v>
      </c>
      <c r="G157" s="34">
        <f t="shared" si="15"/>
        <v>88012.085918666708</v>
      </c>
    </row>
    <row r="158" spans="1:7" s="5" customFormat="1">
      <c r="A158" s="5">
        <f t="shared" si="16"/>
        <v>142</v>
      </c>
      <c r="B158" s="32">
        <f t="shared" si="14"/>
        <v>47938</v>
      </c>
      <c r="C158" s="13"/>
      <c r="D158" s="13">
        <f t="shared" si="12"/>
        <v>1045051.1000000116</v>
      </c>
      <c r="E158" s="13">
        <f t="shared" si="13"/>
        <v>85085.03333333334</v>
      </c>
      <c r="F158" s="13">
        <f t="shared" si="11"/>
        <v>2996.6840292500333</v>
      </c>
      <c r="G158" s="34">
        <f t="shared" si="15"/>
        <v>88081.717362583368</v>
      </c>
    </row>
    <row r="159" spans="1:7" s="6" customFormat="1">
      <c r="A159" s="6">
        <f t="shared" si="16"/>
        <v>143</v>
      </c>
      <c r="B159" s="37">
        <f t="shared" si="14"/>
        <v>47968</v>
      </c>
      <c r="C159" s="17"/>
      <c r="D159" s="17">
        <f t="shared" si="12"/>
        <v>959966.06666667829</v>
      </c>
      <c r="E159" s="17">
        <f t="shared" si="13"/>
        <v>85085.03333333334</v>
      </c>
      <c r="F159" s="17">
        <f t="shared" si="11"/>
        <v>2663.9058350000328</v>
      </c>
      <c r="G159" s="38">
        <f t="shared" si="15"/>
        <v>87748.939168333367</v>
      </c>
    </row>
    <row r="160" spans="1:7" s="5" customFormat="1">
      <c r="A160" s="6">
        <f t="shared" si="16"/>
        <v>144</v>
      </c>
      <c r="B160" s="37">
        <f t="shared" si="14"/>
        <v>47999</v>
      </c>
      <c r="C160" s="17"/>
      <c r="D160" s="17">
        <f t="shared" si="12"/>
        <v>874881.03333334497</v>
      </c>
      <c r="E160" s="17">
        <f t="shared" si="13"/>
        <v>85085.03333333334</v>
      </c>
      <c r="F160" s="17">
        <f t="shared" si="11"/>
        <v>2508.7213630833671</v>
      </c>
      <c r="G160" s="34">
        <f t="shared" si="15"/>
        <v>87593.754696416712</v>
      </c>
    </row>
    <row r="161" spans="2:7" s="5" customFormat="1" ht="13.5" thickBot="1">
      <c r="B161" s="39" t="s">
        <v>6</v>
      </c>
      <c r="C161" s="40"/>
      <c r="D161" s="40"/>
      <c r="E161" s="41">
        <f>SUM(E33:E160)</f>
        <v>10999999.999999989</v>
      </c>
      <c r="F161" s="41">
        <f>SUM(F19:F160)</f>
        <v>2346757.4884296698</v>
      </c>
      <c r="G161" s="42">
        <f>SUM(G19:G160)</f>
        <v>13346757.488429679</v>
      </c>
    </row>
    <row r="162" spans="2:7">
      <c r="B162" s="43" t="s">
        <v>14</v>
      </c>
    </row>
    <row r="163" spans="2:7">
      <c r="B163" s="43" t="s">
        <v>15</v>
      </c>
    </row>
    <row r="165" spans="2:7">
      <c r="B165" s="1" t="s">
        <v>12</v>
      </c>
      <c r="C165" s="2">
        <f>E161</f>
        <v>10999999.999999989</v>
      </c>
    </row>
    <row r="166" spans="2:7">
      <c r="B166" s="1" t="s">
        <v>13</v>
      </c>
      <c r="C166" s="2"/>
    </row>
    <row r="167" spans="2:7">
      <c r="B167" s="1" t="s">
        <v>11</v>
      </c>
      <c r="C167" s="2"/>
    </row>
    <row r="169" spans="2:7">
      <c r="B169" s="1" t="s">
        <v>6</v>
      </c>
      <c r="C169" s="2">
        <f>C165+C166+C167</f>
        <v>10999999.999999989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IMPRUMUT NOU 11 mio ron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2019-04-11T13:57:47Z</dcterms:created>
  <dcterms:modified xsi:type="dcterms:W3CDTF">2019-04-11T14:10:33Z</dcterms:modified>
</cp:coreProperties>
</file>