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'[3]Module 6_Condensed Budget'!#REF!</definedName>
    <definedName name="Capital_Expenditures___Culture___Sports">'[4]Module 6_Condensed Budget'!#REF!</definedName>
    <definedName name="Capital_Expenditures___Education" localSheetId="0">'[3]Module 6_Condensed Budget'!#REF!</definedName>
    <definedName name="Capital_Expenditures___Education">'[4]Module 6_Condensed Budget'!#REF!</definedName>
    <definedName name="Capital_Expenditures___General_Administration" localSheetId="0">'[3]Module 6_Condensed Budget'!#REF!</definedName>
    <definedName name="Capital_Expenditures___General_Administration">'[4]Module 6_Condensed Budget'!#REF!</definedName>
    <definedName name="Capital_Expenditures___Health" localSheetId="0">'[3]Module 6_Condensed Budget'!#REF!</definedName>
    <definedName name="Capital_Expenditures___Health">'[4]Module 6_Condensed Budget'!#REF!</definedName>
    <definedName name="Capital_Expenditures___Other_Activities" localSheetId="0">'[3]Module 6_Condensed Budget'!#REF!</definedName>
    <definedName name="Capital_Expenditures___Other_Activities">'[4]Module 6_Condensed Budget'!#REF!</definedName>
    <definedName name="Capital_Expenditures___Public_Works___Housing" localSheetId="0">'[3]Module 6_Condensed Budget'!#REF!</definedName>
    <definedName name="Capital_Expenditures___Public_Works___Housing">'[4]Module 6_Condensed Budget'!#REF!</definedName>
    <definedName name="Capital_Expenditures___Social_Assistance" localSheetId="0">'[3]Module 6_Condensed Budget'!#REF!</definedName>
    <definedName name="Capital_Expenditures___Social_Assistance">'[4]Module 6_Condensed Budget'!#REF!</definedName>
    <definedName name="Capital_Expenditures___Transportation___Communication" localSheetId="0">'[3]Module 6_Condensed Budget'!#REF!</definedName>
    <definedName name="Capital_Expenditures___Transportation___Communication">'[4]Module 6_Condensed Budget'!#REF!</definedName>
    <definedName name="Capital_Expenditures__Other_Economic_Activities" localSheetId="0">'[3]Module 6_Condensed Budget'!#REF!</definedName>
    <definedName name="Capital_Expenditures__Other_Economic_Activities">'[4]Module 6_Condensed Budget'!#REF!</definedName>
    <definedName name="caragiale">#REF!</definedName>
    <definedName name="Change_in_Operating_Expenditures" localSheetId="0">'[3]Module 6_Condensed Budget'!#REF!</definedName>
    <definedName name="Change_in_Operating_Expenditures">'[4]Module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[5]Portfolio!$F$15</definedName>
    <definedName name="_xlnm.Database" localSheetId="0">#REF!</definedName>
    <definedName name="_xlnm.Database">#REF!</definedName>
    <definedName name="Deflator__Base_Year___1995" localSheetId="0">'[3]Module 6_Condensed Budget'!#REF!</definedName>
    <definedName name="Deflator__Base_Year___1995">'[4]Module 6_Condensed Budget'!#REF!</definedName>
    <definedName name="Deflator__Base_Year___1997" localSheetId="0">'[3]Module 6_Condensed Budget'!#REF!</definedName>
    <definedName name="Deflator__Base_Year___1997">'[4]Module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'[6]Evolutie V_C 2003_2007 '!#REF!</definedName>
    <definedName name="Excel_BuiltIn__FilterDatabase_17">'[7]Evolutie V_C 2003_2007 '!#REF!</definedName>
    <definedName name="Excel_BuiltIn_Database" localSheetId="0">#REF!</definedName>
    <definedName name="Excel_BuiltIn_Database">#REF!</definedName>
    <definedName name="Extra">[8]ExtraScoli!$B$150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[9]Inputs!$A$118:$L$125</definedName>
    <definedName name="Intlfive">[9]Inputs!$A$192:$J$212</definedName>
    <definedName name="Intlfour">[9]Inputs!$A$170:$J$185</definedName>
    <definedName name="Intlseven">[9]Inputs!$A$258:$J$289</definedName>
    <definedName name="Intlsix">[9]Inputs!$A$219:$J$250</definedName>
    <definedName name="Intlthree">[9]Inputs!$A$151:$L$163</definedName>
    <definedName name="Intltwo">[9]Inputs!$A$132:$L$144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[10]Params!$B$3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'[3]Module 6_Condensed Budget'!#REF!</definedName>
    <definedName name="Net_Outstanding_Debt">'[4]Module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'1.4'!$A$3:$W$65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'[3]Module 6_Condensed Budget'!#REF!</definedName>
    <definedName name="Proceeds_from_the_sale_of_public_property">'[4]Module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'[11]_Cash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[12]Portfolio!$F$15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'[13]Fund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'[3]Module 6_Condensed Budget'!#REF!</definedName>
    <definedName name="Total_Population">'[4]Module 6_Condensed Budget'!#REF!</definedName>
    <definedName name="Total_Print">'[14]ROLLUP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S65" i="1" l="1"/>
  <c r="N65" i="1"/>
  <c r="S62" i="1"/>
  <c r="N61" i="1"/>
  <c r="N60" i="1"/>
  <c r="N59" i="1"/>
  <c r="N58" i="1"/>
  <c r="N57" i="1"/>
  <c r="N56" i="1"/>
  <c r="E56" i="1"/>
  <c r="D56" i="1"/>
  <c r="N55" i="1"/>
  <c r="F55" i="1"/>
  <c r="E55" i="1"/>
  <c r="D55" i="1"/>
  <c r="N54" i="1"/>
  <c r="F54" i="1"/>
  <c r="E54" i="1"/>
  <c r="D54" i="1"/>
  <c r="S53" i="1"/>
  <c r="R53" i="1"/>
  <c r="Q53" i="1"/>
  <c r="P53" i="1"/>
  <c r="O53" i="1"/>
  <c r="N53" i="1"/>
  <c r="L53" i="1"/>
  <c r="K53" i="1"/>
  <c r="J53" i="1"/>
  <c r="I53" i="1"/>
  <c r="H53" i="1"/>
  <c r="G53" i="1"/>
  <c r="E53" i="1"/>
  <c r="D53" i="1"/>
  <c r="S52" i="1"/>
  <c r="N52" i="1"/>
  <c r="E52" i="1"/>
  <c r="D52" i="1"/>
  <c r="S51" i="1"/>
  <c r="N51" i="1"/>
  <c r="E51" i="1"/>
  <c r="D51" i="1"/>
  <c r="S50" i="1"/>
  <c r="N50" i="1"/>
  <c r="F50" i="1"/>
  <c r="E50" i="1"/>
  <c r="D50" i="1"/>
  <c r="S49" i="1"/>
  <c r="R49" i="1"/>
  <c r="Q49" i="1"/>
  <c r="P49" i="1"/>
  <c r="O49" i="1"/>
  <c r="N49" i="1"/>
  <c r="L49" i="1"/>
  <c r="K49" i="1"/>
  <c r="J49" i="1"/>
  <c r="I49" i="1"/>
  <c r="H49" i="1"/>
  <c r="G49" i="1"/>
  <c r="F49" i="1"/>
  <c r="E49" i="1"/>
  <c r="D49" i="1"/>
  <c r="T48" i="1"/>
  <c r="S48" i="1"/>
  <c r="R48" i="1"/>
  <c r="Q48" i="1"/>
  <c r="P48" i="1"/>
  <c r="O48" i="1"/>
  <c r="N48" i="1"/>
  <c r="L48" i="1"/>
  <c r="K48" i="1"/>
  <c r="J48" i="1"/>
  <c r="I48" i="1"/>
  <c r="H48" i="1"/>
  <c r="G48" i="1"/>
  <c r="F48" i="1"/>
  <c r="E48" i="1"/>
  <c r="D48" i="1"/>
  <c r="T47" i="1"/>
  <c r="S47" i="1"/>
  <c r="R47" i="1"/>
  <c r="Q47" i="1"/>
  <c r="P47" i="1"/>
  <c r="O47" i="1"/>
  <c r="N47" i="1"/>
  <c r="L47" i="1"/>
  <c r="K47" i="1"/>
  <c r="J47" i="1"/>
  <c r="I47" i="1"/>
  <c r="H47" i="1"/>
  <c r="G47" i="1"/>
  <c r="F47" i="1"/>
  <c r="E47" i="1"/>
  <c r="D47" i="1"/>
  <c r="T46" i="1"/>
  <c r="S46" i="1"/>
  <c r="R46" i="1"/>
  <c r="Q46" i="1"/>
  <c r="P46" i="1"/>
  <c r="O46" i="1"/>
  <c r="N46" i="1"/>
  <c r="L46" i="1"/>
  <c r="K46" i="1"/>
  <c r="J46" i="1"/>
  <c r="I46" i="1"/>
  <c r="H46" i="1"/>
  <c r="G46" i="1"/>
  <c r="F46" i="1"/>
  <c r="E46" i="1"/>
  <c r="D46" i="1"/>
  <c r="T45" i="1"/>
  <c r="S45" i="1"/>
  <c r="R45" i="1"/>
  <c r="Q45" i="1"/>
  <c r="P45" i="1"/>
  <c r="O45" i="1"/>
  <c r="AB45" i="1" s="1"/>
  <c r="N45" i="1"/>
  <c r="L45" i="1"/>
  <c r="K45" i="1"/>
  <c r="J45" i="1"/>
  <c r="I45" i="1"/>
  <c r="H45" i="1"/>
  <c r="G45" i="1"/>
  <c r="F45" i="1"/>
  <c r="E45" i="1"/>
  <c r="D45" i="1"/>
  <c r="Q44" i="1"/>
  <c r="P44" i="1"/>
  <c r="O44" i="1"/>
  <c r="N44" i="1"/>
  <c r="L44" i="1"/>
  <c r="K44" i="1"/>
  <c r="J44" i="1"/>
  <c r="I44" i="1"/>
  <c r="H44" i="1"/>
  <c r="G44" i="1"/>
  <c r="F44" i="1"/>
  <c r="E44" i="1"/>
  <c r="D44" i="1"/>
  <c r="P43" i="1"/>
  <c r="O43" i="1"/>
  <c r="N43" i="1"/>
  <c r="L43" i="1"/>
  <c r="K43" i="1"/>
  <c r="J43" i="1"/>
  <c r="I43" i="1"/>
  <c r="H43" i="1"/>
  <c r="G43" i="1"/>
  <c r="F43" i="1"/>
  <c r="E43" i="1"/>
  <c r="D43" i="1"/>
  <c r="P42" i="1"/>
  <c r="O42" i="1"/>
  <c r="N42" i="1"/>
  <c r="L42" i="1"/>
  <c r="K42" i="1"/>
  <c r="J42" i="1"/>
  <c r="I42" i="1"/>
  <c r="H42" i="1"/>
  <c r="G42" i="1"/>
  <c r="F42" i="1"/>
  <c r="E42" i="1"/>
  <c r="D42" i="1"/>
  <c r="O41" i="1"/>
  <c r="N41" i="1"/>
  <c r="L41" i="1"/>
  <c r="K41" i="1"/>
  <c r="J41" i="1"/>
  <c r="I41" i="1"/>
  <c r="H41" i="1"/>
  <c r="G41" i="1"/>
  <c r="F41" i="1"/>
  <c r="AB41" i="1" s="1"/>
  <c r="E41" i="1"/>
  <c r="D41" i="1"/>
  <c r="R40" i="1"/>
  <c r="O40" i="1"/>
  <c r="N40" i="1"/>
  <c r="L40" i="1"/>
  <c r="K40" i="1"/>
  <c r="J40" i="1"/>
  <c r="I40" i="1"/>
  <c r="H40" i="1"/>
  <c r="G40" i="1"/>
  <c r="F40" i="1"/>
  <c r="E40" i="1"/>
  <c r="D40" i="1"/>
  <c r="R39" i="1"/>
  <c r="P39" i="1"/>
  <c r="O39" i="1"/>
  <c r="N39" i="1"/>
  <c r="L39" i="1"/>
  <c r="K39" i="1"/>
  <c r="J39" i="1"/>
  <c r="I39" i="1"/>
  <c r="H39" i="1"/>
  <c r="G39" i="1"/>
  <c r="F39" i="1"/>
  <c r="E39" i="1"/>
  <c r="D39" i="1"/>
  <c r="R38" i="1"/>
  <c r="P38" i="1"/>
  <c r="O38" i="1"/>
  <c r="N38" i="1"/>
  <c r="L38" i="1"/>
  <c r="K38" i="1"/>
  <c r="J38" i="1"/>
  <c r="I38" i="1"/>
  <c r="H38" i="1"/>
  <c r="G38" i="1"/>
  <c r="F38" i="1"/>
  <c r="E38" i="1"/>
  <c r="D38" i="1"/>
  <c r="R37" i="1"/>
  <c r="O37" i="1"/>
  <c r="AB37" i="1" s="1"/>
  <c r="N37" i="1"/>
  <c r="L37" i="1"/>
  <c r="K37" i="1"/>
  <c r="J37" i="1"/>
  <c r="I37" i="1"/>
  <c r="H37" i="1"/>
  <c r="G37" i="1"/>
  <c r="F37" i="1"/>
  <c r="E37" i="1"/>
  <c r="D37" i="1"/>
  <c r="S36" i="1"/>
  <c r="R36" i="1"/>
  <c r="O36" i="1"/>
  <c r="N36" i="1"/>
  <c r="L36" i="1"/>
  <c r="K36" i="1"/>
  <c r="J36" i="1"/>
  <c r="I36" i="1"/>
  <c r="H36" i="1"/>
  <c r="G36" i="1"/>
  <c r="F36" i="1"/>
  <c r="E36" i="1"/>
  <c r="D36" i="1"/>
  <c r="S35" i="1"/>
  <c r="R35" i="1"/>
  <c r="P35" i="1"/>
  <c r="O35" i="1"/>
  <c r="N35" i="1"/>
  <c r="L35" i="1"/>
  <c r="K35" i="1"/>
  <c r="J35" i="1"/>
  <c r="I35" i="1"/>
  <c r="H35" i="1"/>
  <c r="G35" i="1"/>
  <c r="F35" i="1"/>
  <c r="E35" i="1"/>
  <c r="D35" i="1"/>
  <c r="S34" i="1"/>
  <c r="R34" i="1"/>
  <c r="P34" i="1"/>
  <c r="O34" i="1"/>
  <c r="N34" i="1"/>
  <c r="L34" i="1"/>
  <c r="K34" i="1"/>
  <c r="J34" i="1"/>
  <c r="I34" i="1"/>
  <c r="H34" i="1"/>
  <c r="G34" i="1"/>
  <c r="F34" i="1"/>
  <c r="E34" i="1"/>
  <c r="D34" i="1"/>
  <c r="S33" i="1"/>
  <c r="R33" i="1"/>
  <c r="AB33" i="1" s="1"/>
  <c r="O33" i="1"/>
  <c r="N33" i="1"/>
  <c r="L33" i="1"/>
  <c r="K33" i="1"/>
  <c r="J33" i="1"/>
  <c r="I33" i="1"/>
  <c r="H33" i="1"/>
  <c r="G33" i="1"/>
  <c r="F33" i="1"/>
  <c r="E33" i="1"/>
  <c r="D33" i="1"/>
  <c r="S32" i="1"/>
  <c r="R32" i="1"/>
  <c r="Q32" i="1"/>
  <c r="P32" i="1"/>
  <c r="O32" i="1"/>
  <c r="N32" i="1"/>
  <c r="L32" i="1"/>
  <c r="K32" i="1"/>
  <c r="J32" i="1"/>
  <c r="I32" i="1"/>
  <c r="H32" i="1"/>
  <c r="G32" i="1"/>
  <c r="F32" i="1"/>
  <c r="E32" i="1"/>
  <c r="D32" i="1"/>
  <c r="S31" i="1"/>
  <c r="R31" i="1"/>
  <c r="Q31" i="1"/>
  <c r="P31" i="1"/>
  <c r="O31" i="1"/>
  <c r="N31" i="1"/>
  <c r="L31" i="1"/>
  <c r="K31" i="1"/>
  <c r="J31" i="1"/>
  <c r="I31" i="1"/>
  <c r="H31" i="1"/>
  <c r="G31" i="1"/>
  <c r="F31" i="1"/>
  <c r="E31" i="1"/>
  <c r="D31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S29" i="1"/>
  <c r="R29" i="1"/>
  <c r="Q29" i="1"/>
  <c r="P29" i="1"/>
  <c r="O29" i="1"/>
  <c r="AB29" i="1" s="1"/>
  <c r="N29" i="1"/>
  <c r="L29" i="1"/>
  <c r="K29" i="1"/>
  <c r="J29" i="1"/>
  <c r="I29" i="1"/>
  <c r="H29" i="1"/>
  <c r="G29" i="1"/>
  <c r="F29" i="1"/>
  <c r="E29" i="1"/>
  <c r="D29" i="1"/>
  <c r="S28" i="1"/>
  <c r="R28" i="1"/>
  <c r="Q28" i="1"/>
  <c r="N28" i="1"/>
  <c r="L28" i="1"/>
  <c r="K28" i="1"/>
  <c r="J28" i="1"/>
  <c r="I28" i="1"/>
  <c r="H28" i="1"/>
  <c r="G28" i="1"/>
  <c r="F28" i="1"/>
  <c r="E28" i="1"/>
  <c r="D28" i="1"/>
  <c r="S27" i="1"/>
  <c r="R27" i="1"/>
  <c r="Q27" i="1"/>
  <c r="N27" i="1"/>
  <c r="L27" i="1"/>
  <c r="K27" i="1"/>
  <c r="J27" i="1"/>
  <c r="I27" i="1"/>
  <c r="H27" i="1"/>
  <c r="G27" i="1"/>
  <c r="F27" i="1"/>
  <c r="E27" i="1"/>
  <c r="D27" i="1"/>
  <c r="S26" i="1"/>
  <c r="R26" i="1"/>
  <c r="Q26" i="1"/>
  <c r="Q25" i="1" s="1"/>
  <c r="N26" i="1"/>
  <c r="L26" i="1"/>
  <c r="K26" i="1"/>
  <c r="J26" i="1"/>
  <c r="J25" i="1" s="1"/>
  <c r="I26" i="1"/>
  <c r="H26" i="1"/>
  <c r="G26" i="1"/>
  <c r="F26" i="1"/>
  <c r="F25" i="1" s="1"/>
  <c r="E26" i="1"/>
  <c r="D26" i="1"/>
  <c r="S25" i="1"/>
  <c r="R25" i="1"/>
  <c r="N25" i="1"/>
  <c r="L25" i="1"/>
  <c r="K25" i="1"/>
  <c r="I25" i="1"/>
  <c r="H25" i="1"/>
  <c r="G25" i="1"/>
  <c r="E25" i="1"/>
  <c r="D25" i="1"/>
  <c r="S24" i="1"/>
  <c r="R24" i="1"/>
  <c r="Q24" i="1"/>
  <c r="N24" i="1"/>
  <c r="L24" i="1"/>
  <c r="K24" i="1"/>
  <c r="J24" i="1"/>
  <c r="I24" i="1"/>
  <c r="H24" i="1"/>
  <c r="G24" i="1"/>
  <c r="F24" i="1"/>
  <c r="E24" i="1"/>
  <c r="D24" i="1"/>
  <c r="S23" i="1"/>
  <c r="R23" i="1"/>
  <c r="Q23" i="1"/>
  <c r="N23" i="1"/>
  <c r="L23" i="1"/>
  <c r="K23" i="1"/>
  <c r="J23" i="1"/>
  <c r="I23" i="1"/>
  <c r="H23" i="1"/>
  <c r="G23" i="1"/>
  <c r="F23" i="1"/>
  <c r="E23" i="1"/>
  <c r="D23" i="1"/>
  <c r="S22" i="1"/>
  <c r="R22" i="1"/>
  <c r="R21" i="1" s="1"/>
  <c r="Q22" i="1"/>
  <c r="N22" i="1"/>
  <c r="L22" i="1"/>
  <c r="K22" i="1"/>
  <c r="K21" i="1" s="1"/>
  <c r="J22" i="1"/>
  <c r="I22" i="1"/>
  <c r="H22" i="1"/>
  <c r="G22" i="1"/>
  <c r="G21" i="1" s="1"/>
  <c r="F22" i="1"/>
  <c r="E22" i="1"/>
  <c r="D22" i="1"/>
  <c r="S21" i="1"/>
  <c r="Q21" i="1"/>
  <c r="N21" i="1"/>
  <c r="L21" i="1"/>
  <c r="J21" i="1"/>
  <c r="I21" i="1"/>
  <c r="H21" i="1"/>
  <c r="F21" i="1"/>
  <c r="E21" i="1"/>
  <c r="D21" i="1"/>
  <c r="P20" i="1"/>
  <c r="O20" i="1"/>
  <c r="N20" i="1"/>
  <c r="L20" i="1"/>
  <c r="K20" i="1"/>
  <c r="J20" i="1"/>
  <c r="I20" i="1"/>
  <c r="H20" i="1"/>
  <c r="G20" i="1"/>
  <c r="F20" i="1"/>
  <c r="E20" i="1"/>
  <c r="N19" i="1"/>
  <c r="L19" i="1"/>
  <c r="K19" i="1"/>
  <c r="J19" i="1"/>
  <c r="J17" i="1" s="1"/>
  <c r="I19" i="1"/>
  <c r="H19" i="1"/>
  <c r="G19" i="1"/>
  <c r="F19" i="1"/>
  <c r="F17" i="1" s="1"/>
  <c r="E19" i="1"/>
  <c r="D19" i="1"/>
  <c r="N18" i="1"/>
  <c r="L18" i="1"/>
  <c r="K18" i="1"/>
  <c r="J18" i="1"/>
  <c r="I18" i="1"/>
  <c r="H18" i="1"/>
  <c r="G18" i="1"/>
  <c r="F18" i="1"/>
  <c r="E18" i="1"/>
  <c r="D18" i="1"/>
  <c r="S17" i="1"/>
  <c r="R17" i="1"/>
  <c r="Q17" i="1"/>
  <c r="P17" i="1"/>
  <c r="AB17" i="1" s="1"/>
  <c r="O17" i="1"/>
  <c r="N17" i="1"/>
  <c r="L17" i="1"/>
  <c r="K17" i="1"/>
  <c r="I17" i="1"/>
  <c r="H17" i="1"/>
  <c r="G17" i="1"/>
  <c r="E17" i="1"/>
  <c r="D17" i="1"/>
  <c r="N16" i="1"/>
  <c r="L16" i="1"/>
  <c r="K16" i="1"/>
  <c r="J16" i="1"/>
  <c r="I16" i="1"/>
  <c r="H16" i="1"/>
  <c r="G16" i="1"/>
  <c r="F16" i="1"/>
  <c r="E16" i="1"/>
  <c r="S15" i="1"/>
  <c r="R15" i="1"/>
  <c r="Q15" i="1"/>
  <c r="N15" i="1"/>
  <c r="L15" i="1"/>
  <c r="K15" i="1"/>
  <c r="J15" i="1"/>
  <c r="I15" i="1"/>
  <c r="H15" i="1"/>
  <c r="G15" i="1"/>
  <c r="F15" i="1"/>
  <c r="E15" i="1"/>
  <c r="D15" i="1"/>
  <c r="S14" i="1"/>
  <c r="R14" i="1"/>
  <c r="R13" i="1" s="1"/>
  <c r="Q14" i="1"/>
  <c r="Q13" i="1" s="1"/>
  <c r="N14" i="1"/>
  <c r="L14" i="1"/>
  <c r="K14" i="1"/>
  <c r="J14" i="1"/>
  <c r="I14" i="1"/>
  <c r="H14" i="1"/>
  <c r="G14" i="1"/>
  <c r="F14" i="1"/>
  <c r="E14" i="1"/>
  <c r="D14" i="1"/>
  <c r="S13" i="1"/>
  <c r="P13" i="1"/>
  <c r="O13" i="1"/>
  <c r="N13" i="1"/>
  <c r="L13" i="1"/>
  <c r="K13" i="1"/>
  <c r="J13" i="1"/>
  <c r="I13" i="1"/>
  <c r="H13" i="1"/>
  <c r="G13" i="1"/>
  <c r="F13" i="1"/>
  <c r="E13" i="1"/>
  <c r="D13" i="1"/>
  <c r="U12" i="1"/>
  <c r="T12" i="1"/>
  <c r="S12" i="1"/>
  <c r="S60" i="1" s="1"/>
  <c r="R12" i="1"/>
  <c r="R60" i="1" s="1"/>
  <c r="Q12" i="1"/>
  <c r="Q60" i="1" s="1"/>
  <c r="P12" i="1"/>
  <c r="P60" i="1" s="1"/>
  <c r="O12" i="1"/>
  <c r="O60" i="1" s="1"/>
  <c r="N12" i="1"/>
  <c r="L12" i="1"/>
  <c r="L60" i="1" s="1"/>
  <c r="K12" i="1"/>
  <c r="K60" i="1" s="1"/>
  <c r="J12" i="1"/>
  <c r="J60" i="1" s="1"/>
  <c r="I12" i="1"/>
  <c r="I60" i="1" s="1"/>
  <c r="H12" i="1"/>
  <c r="H60" i="1" s="1"/>
  <c r="G12" i="1"/>
  <c r="G60" i="1" s="1"/>
  <c r="F12" i="1"/>
  <c r="F60" i="1" s="1"/>
  <c r="E12" i="1"/>
  <c r="E60" i="1" s="1"/>
  <c r="D12" i="1"/>
  <c r="D60" i="1" s="1"/>
  <c r="U11" i="1"/>
  <c r="T11" i="1"/>
  <c r="T59" i="1" s="1"/>
  <c r="S11" i="1"/>
  <c r="S59" i="1" s="1"/>
  <c r="R11" i="1"/>
  <c r="R59" i="1" s="1"/>
  <c r="Q11" i="1"/>
  <c r="Q59" i="1" s="1"/>
  <c r="P11" i="1"/>
  <c r="P59" i="1" s="1"/>
  <c r="O11" i="1"/>
  <c r="O59" i="1" s="1"/>
  <c r="N11" i="1"/>
  <c r="L11" i="1"/>
  <c r="L59" i="1" s="1"/>
  <c r="K11" i="1"/>
  <c r="K59" i="1" s="1"/>
  <c r="J11" i="1"/>
  <c r="J59" i="1" s="1"/>
  <c r="I11" i="1"/>
  <c r="I59" i="1" s="1"/>
  <c r="H11" i="1"/>
  <c r="H59" i="1" s="1"/>
  <c r="G11" i="1"/>
  <c r="G59" i="1" s="1"/>
  <c r="F11" i="1"/>
  <c r="F59" i="1" s="1"/>
  <c r="E11" i="1"/>
  <c r="E59" i="1" s="1"/>
  <c r="D11" i="1"/>
  <c r="D59" i="1" s="1"/>
  <c r="U10" i="1"/>
  <c r="T10" i="1"/>
  <c r="T58" i="1" s="1"/>
  <c r="T57" i="1" s="1"/>
  <c r="S10" i="1"/>
  <c r="S58" i="1" s="1"/>
  <c r="S57" i="1" s="1"/>
  <c r="R10" i="1"/>
  <c r="R58" i="1" s="1"/>
  <c r="R57" i="1" s="1"/>
  <c r="Q10" i="1"/>
  <c r="Q58" i="1" s="1"/>
  <c r="Q57" i="1" s="1"/>
  <c r="P10" i="1"/>
  <c r="P58" i="1" s="1"/>
  <c r="P57" i="1" s="1"/>
  <c r="O10" i="1"/>
  <c r="O58" i="1" s="1"/>
  <c r="O57" i="1" s="1"/>
  <c r="N10" i="1"/>
  <c r="L10" i="1"/>
  <c r="L58" i="1" s="1"/>
  <c r="L57" i="1" s="1"/>
  <c r="K10" i="1"/>
  <c r="K58" i="1" s="1"/>
  <c r="K57" i="1" s="1"/>
  <c r="J10" i="1"/>
  <c r="J58" i="1" s="1"/>
  <c r="J57" i="1" s="1"/>
  <c r="I10" i="1"/>
  <c r="I58" i="1" s="1"/>
  <c r="I57" i="1" s="1"/>
  <c r="H10" i="1"/>
  <c r="H58" i="1" s="1"/>
  <c r="H57" i="1" s="1"/>
  <c r="G10" i="1"/>
  <c r="G58" i="1" s="1"/>
  <c r="G57" i="1" s="1"/>
  <c r="F10" i="1"/>
  <c r="F58" i="1" s="1"/>
  <c r="F57" i="1" s="1"/>
  <c r="E10" i="1"/>
  <c r="E58" i="1" s="1"/>
  <c r="E57" i="1" s="1"/>
  <c r="D10" i="1"/>
  <c r="D58" i="1" s="1"/>
  <c r="D57" i="1" s="1"/>
  <c r="S9" i="1"/>
  <c r="R9" i="1"/>
  <c r="Q9" i="1"/>
  <c r="P9" i="1"/>
  <c r="O9" i="1"/>
  <c r="AB9" i="1" s="1"/>
  <c r="N9" i="1"/>
  <c r="L9" i="1"/>
  <c r="K9" i="1"/>
  <c r="J9" i="1"/>
  <c r="I9" i="1"/>
  <c r="H9" i="1"/>
  <c r="G9" i="1"/>
  <c r="F9" i="1"/>
  <c r="E9" i="1"/>
  <c r="D9" i="1"/>
  <c r="P8" i="1"/>
  <c r="Q8" i="1" s="1"/>
  <c r="R8" i="1" s="1"/>
  <c r="S8" i="1" s="1"/>
  <c r="T8" i="1" s="1"/>
  <c r="H8" i="1"/>
  <c r="I8" i="1" s="1"/>
  <c r="J8" i="1" s="1"/>
  <c r="K8" i="1" s="1"/>
  <c r="L8" i="1" s="1"/>
  <c r="G8" i="1"/>
  <c r="N4" i="1"/>
  <c r="AB57" i="1" l="1"/>
  <c r="AB13" i="1"/>
  <c r="AB21" i="1"/>
  <c r="AB25" i="1"/>
</calcChain>
</file>

<file path=xl/sharedStrings.xml><?xml version="1.0" encoding="utf-8"?>
<sst xmlns="http://schemas.openxmlformats.org/spreadsheetml/2006/main" count="94" uniqueCount="76">
  <si>
    <t>Anexa 1.4 (pag 1)</t>
  </si>
  <si>
    <t>Anexa 1.4 (pag 2)</t>
  </si>
  <si>
    <t xml:space="preserve">SITUATIE privind serviciul datoriei publice locale al Orasului Sinaia in perioada 2024-2036 
</t>
  </si>
  <si>
    <t>(inclusiv finantarile pentru proiecte co-finantate din fonduri UE)</t>
  </si>
  <si>
    <t xml:space="preserve">Nr. Crt. </t>
  </si>
  <si>
    <t>Serviciul anual al datoriei publice locale</t>
  </si>
  <si>
    <t>Anul</t>
  </si>
  <si>
    <t>Serviciul datoriei publice locale pentru imprumuturile si garantiile existente (a1+b1+c1)</t>
  </si>
  <si>
    <t>a1) Rambursarea imprumutului (a1.1+a1.2+a1.3+a1.4+a1.5+a1.6+a1.7+a1.8)</t>
  </si>
  <si>
    <t>b1) Dobanzi (b1.1+b1.2+b1.3+b1.4+b1.5+b1.6+a1.7+b1.8)</t>
  </si>
  <si>
    <t>c1) Comisioane (c1.1+c1.2+c1.3+c1.4+c1.5+c1.6+c1.7+c1.8)</t>
  </si>
  <si>
    <t>1.1</t>
  </si>
  <si>
    <t>Serviciul datoriei publice locale pentru credit BRD Group SG (1.190.135,95 eur) (a1.2+b1.2+c1.2)</t>
  </si>
  <si>
    <t>a1.1) Rambursarea imprumutului</t>
  </si>
  <si>
    <t xml:space="preserve">b1.1) Dobanzi </t>
  </si>
  <si>
    <t>c1.1) Comisioane</t>
  </si>
  <si>
    <t>1.2</t>
  </si>
  <si>
    <t>Serviciul datoriei publice locale pentru garantie BT/Bancpost (17 mio) (a1.3+b1.3+c1.3)</t>
  </si>
  <si>
    <t>a1.2) Rambursarea imprumutului</t>
  </si>
  <si>
    <t xml:space="preserve">b1.2) Dobanzi </t>
  </si>
  <si>
    <t>c1.2) Comisioane</t>
  </si>
  <si>
    <t>1.3</t>
  </si>
  <si>
    <t>Serviciul datoriei publice locale CEC Bank (refinantare 10.18 mio lei)</t>
  </si>
  <si>
    <t>a1.3) Rambursarea imprumutului</t>
  </si>
  <si>
    <t xml:space="preserve">b1.3) Dobanzi </t>
  </si>
  <si>
    <t>c1.3) Comisioane</t>
  </si>
  <si>
    <t>1.4</t>
  </si>
  <si>
    <t>Serviciul datoriei publice locale credit BCR (refinantare 1.94 mio lei)</t>
  </si>
  <si>
    <t>a1.4) Rambursarea imprumutului</t>
  </si>
  <si>
    <t xml:space="preserve">b1.4) Dobanzi </t>
  </si>
  <si>
    <t>c1.4) Comisioane</t>
  </si>
  <si>
    <t>1.5</t>
  </si>
  <si>
    <t>Serviciul datoriei publice locale Unicredit (13 mio lei)</t>
  </si>
  <si>
    <t>a1.5) Rambursarea imprumutului</t>
  </si>
  <si>
    <t xml:space="preserve">b1.5) Dobanzi </t>
  </si>
  <si>
    <t>c1.5) Comisioane</t>
  </si>
  <si>
    <t>1.6</t>
  </si>
  <si>
    <t>Serviciul datoriei publice locale - garantie BT (10 mil lei)</t>
  </si>
  <si>
    <t>a1.6) Rambursarea imprumutului</t>
  </si>
  <si>
    <t xml:space="preserve">b1.6) Dobanzi </t>
  </si>
  <si>
    <t>c1.6) Comisioane</t>
  </si>
  <si>
    <t>1.7</t>
  </si>
  <si>
    <t>Serviciul datoriei publice locale - credit fd UE SAMTID</t>
  </si>
  <si>
    <t>a1.7) Rambursarea imprumutului</t>
  </si>
  <si>
    <t xml:space="preserve">b1.7) Dobanzi </t>
  </si>
  <si>
    <t>c1.7) Comisioane</t>
  </si>
  <si>
    <t>1.8</t>
  </si>
  <si>
    <t>Serviciul datoriei publice locale - BCR fd UE (11 mil lei)</t>
  </si>
  <si>
    <t>a1.8) Rambursarea imprumutului</t>
  </si>
  <si>
    <t xml:space="preserve">b1.8) Dobanzi </t>
  </si>
  <si>
    <t>c1.8) Comisioane</t>
  </si>
  <si>
    <t>2</t>
  </si>
  <si>
    <t xml:space="preserve">Serviciul datoriei publice locale pentru care se solicita autorizarea </t>
  </si>
  <si>
    <t>a2) Rambursarea imprumutului (a2.1)</t>
  </si>
  <si>
    <t>b2) Dobanzi (b2.1)</t>
  </si>
  <si>
    <t>c2) Comisioane (c2.1)</t>
  </si>
  <si>
    <t>2.1</t>
  </si>
  <si>
    <t>Serviciul datoriei publice locale pentru care se solicita autorizarea (refinantare Alpha Bank 13 mil ron)</t>
  </si>
  <si>
    <t>a2.1) Rambursarea imprumutului</t>
  </si>
  <si>
    <t xml:space="preserve">b2.1) Dobanzi </t>
  </si>
  <si>
    <t>c2.1) Comisioane</t>
  </si>
  <si>
    <t>2.2</t>
  </si>
  <si>
    <t>Serviciul datoriei publice locale pentru care se solicita autorizarea (credit BCR 11 mil ron)</t>
  </si>
  <si>
    <t>a2.2) Rambursarea imprumutului</t>
  </si>
  <si>
    <t xml:space="preserve">b2.2) Dobanzi </t>
  </si>
  <si>
    <t>c2.2) Comisioane</t>
  </si>
  <si>
    <t>3</t>
  </si>
  <si>
    <t>Serviciul total datoriei publice locale (a3+b3+c3)</t>
  </si>
  <si>
    <t>a3) Rambursarea imprumutului (a1+a2)</t>
  </si>
  <si>
    <t>b3) Dobanzi (b1+b2)</t>
  </si>
  <si>
    <t>c3) Comisioane (c1+c2)</t>
  </si>
  <si>
    <t>ORDONATOR PRINCIPAL DE CREDITE</t>
  </si>
  <si>
    <t>SEF SERVICIU CONTABILITATE</t>
  </si>
  <si>
    <t>Primar</t>
  </si>
  <si>
    <t>Vlad Gheorghe Oprea</t>
  </si>
  <si>
    <t>Vasile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</si>
</sst>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_-* #,##0.00\ _l_e_i_-;\-* #,##0.00\ _l_e_i_-;_-* &quot;-&quot;??\ _l_e_i_-;_-@_-"/>
    <numFmt numFmtId="189" formatCode="_-* #,##0.00_-;\-* #,##0.00_-;_-* &quot;-&quot;??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charset val="204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6">
    <xf numFmtId="0" fontId="0" fillId="0" borderId="0"/>
    <xf numFmtId="0" fontId="2" fillId="0" borderId="0"/>
    <xf numFmtId="164" fontId="8" fillId="3" borderId="0" applyBorder="0" applyAlignment="0" applyProtection="0"/>
    <xf numFmtId="165" fontId="8" fillId="3" borderId="0" applyBorder="0" applyAlignment="0" applyProtection="0"/>
    <xf numFmtId="166" fontId="8" fillId="3" borderId="0" applyBorder="0" applyAlignment="0" applyProtection="0"/>
    <xf numFmtId="165" fontId="8" fillId="3" borderId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7" fontId="8" fillId="3" borderId="0" applyBorder="0" applyAlignment="0" applyProtection="0"/>
    <xf numFmtId="168" fontId="8" fillId="3" borderId="0" applyBorder="0" applyAlignment="0" applyProtection="0"/>
    <xf numFmtId="169" fontId="8" fillId="3" borderId="0" applyBorder="0" applyAlignment="0" applyProtection="0"/>
    <xf numFmtId="170" fontId="8" fillId="3" borderId="0" applyBorder="0" applyAlignment="0" applyProtection="0"/>
    <xf numFmtId="171" fontId="8" fillId="3" borderId="0" applyBorder="0" applyAlignment="0" applyProtection="0"/>
    <xf numFmtId="172" fontId="8" fillId="3" borderId="0" applyBorder="0" applyAlignment="0" applyProtection="0"/>
    <xf numFmtId="173" fontId="8" fillId="3" borderId="0" applyBorder="0" applyAlignment="0" applyProtection="0"/>
    <xf numFmtId="174" fontId="8" fillId="3" borderId="0" applyBorder="0" applyAlignment="0" applyProtection="0"/>
    <xf numFmtId="175" fontId="8" fillId="3" borderId="0" applyBorder="0" applyAlignment="0" applyProtection="0"/>
    <xf numFmtId="176" fontId="8" fillId="3" borderId="0" applyBorder="0" applyAlignment="0" applyProtection="0"/>
    <xf numFmtId="177" fontId="8" fillId="3" borderId="0" applyBorder="0" applyAlignment="0" applyProtection="0"/>
    <xf numFmtId="178" fontId="8" fillId="3" borderId="0" applyBorder="0" applyAlignment="0" applyProtection="0"/>
    <xf numFmtId="179" fontId="8" fillId="3" borderId="0" applyBorder="0" applyAlignment="0" applyProtection="0"/>
    <xf numFmtId="180" fontId="8" fillId="3" borderId="0" applyBorder="0" applyAlignment="0" applyProtection="0"/>
    <xf numFmtId="181" fontId="8" fillId="3" borderId="0" applyBorder="0" applyAlignment="0"/>
    <xf numFmtId="182" fontId="12" fillId="3" borderId="9" applyAlignment="0" applyProtection="0"/>
    <xf numFmtId="183" fontId="8" fillId="3" borderId="0" applyBorder="0" applyAlignment="0" applyProtection="0"/>
    <xf numFmtId="0" fontId="13" fillId="22" borderId="0" applyNumberFormat="0" applyBorder="0" applyAlignment="0" applyProtection="0"/>
    <xf numFmtId="0" fontId="14" fillId="23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4" fillId="24" borderId="10" applyNumberFormat="0" applyAlignment="0" applyProtection="0"/>
    <xf numFmtId="0" fontId="15" fillId="0" borderId="11" applyNumberFormat="0" applyFill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0" fontId="16" fillId="25" borderId="12" applyNumberFormat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5" fontId="8" fillId="3" borderId="0" applyBorder="0" applyAlignment="0" applyProtection="0"/>
    <xf numFmtId="186" fontId="8" fillId="3" borderId="0" applyBorder="0" applyAlignment="0" applyProtection="0"/>
    <xf numFmtId="187" fontId="8" fillId="3" borderId="0" applyBorder="0" applyAlignment="0" applyProtection="0"/>
    <xf numFmtId="0" fontId="18" fillId="3" borderId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8" fillId="3" borderId="0" applyBorder="0" applyAlignment="0" applyProtection="0"/>
    <xf numFmtId="191" fontId="8" fillId="3" borderId="0" applyBorder="0" applyAlignment="0" applyProtection="0"/>
    <xf numFmtId="192" fontId="8" fillId="3" borderId="0" applyBorder="0" applyAlignment="0" applyProtection="0"/>
    <xf numFmtId="193" fontId="8" fillId="3" borderId="0" applyBorder="0" applyAlignment="0" applyProtection="0"/>
    <xf numFmtId="194" fontId="8" fillId="3" borderId="0" applyBorder="0" applyAlignment="0" applyProtection="0"/>
    <xf numFmtId="195" fontId="8" fillId="3" borderId="0" applyBorder="0" applyAlignment="0" applyProtection="0"/>
    <xf numFmtId="196" fontId="8" fillId="3" borderId="0" applyBorder="0" applyAlignment="0" applyProtection="0"/>
    <xf numFmtId="197" fontId="8" fillId="3" borderId="0" applyBorder="0" applyAlignment="0" applyProtection="0"/>
    <xf numFmtId="198" fontId="8" fillId="3" borderId="0" applyBorder="0" applyAlignment="0" applyProtection="0"/>
    <xf numFmtId="194" fontId="8" fillId="3" borderId="0" applyBorder="0" applyAlignment="0" applyProtection="0"/>
    <xf numFmtId="0" fontId="11" fillId="26" borderId="0" applyNumberFormat="0" applyBorder="0" applyAlignment="0" applyProtection="0"/>
    <xf numFmtId="199" fontId="8" fillId="3" borderId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3" borderId="0" applyBorder="0" applyAlignment="0" applyProtection="0"/>
    <xf numFmtId="0" fontId="8" fillId="3" borderId="0" applyBorder="0" applyAlignment="0" applyProtection="0"/>
    <xf numFmtId="200" fontId="8" fillId="3" borderId="0" applyBorder="0" applyAlignment="0" applyProtection="0"/>
    <xf numFmtId="0" fontId="8" fillId="3" borderId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1" fontId="8" fillId="3" borderId="0" applyBorder="0" applyAlignment="0" applyProtection="0"/>
    <xf numFmtId="0" fontId="23" fillId="0" borderId="0" applyNumberFormat="0" applyFill="0" applyBorder="0" applyAlignment="0" applyProtection="0"/>
    <xf numFmtId="0" fontId="24" fillId="23" borderId="16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9" borderId="10" applyNumberFormat="0" applyAlignment="0" applyProtection="0"/>
    <xf numFmtId="0" fontId="25" fillId="27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202" fontId="27" fillId="0" borderId="0"/>
    <xf numFmtId="0" fontId="2" fillId="0" borderId="0"/>
    <xf numFmtId="0" fontId="2" fillId="0" borderId="0"/>
    <xf numFmtId="0" fontId="2" fillId="0" borderId="0"/>
    <xf numFmtId="167" fontId="8" fillId="3" borderId="0"/>
    <xf numFmtId="203" fontId="8" fillId="3" borderId="0"/>
    <xf numFmtId="203" fontId="8" fillId="3" borderId="0"/>
    <xf numFmtId="203" fontId="8" fillId="3" borderId="0"/>
    <xf numFmtId="203" fontId="8" fillId="3" borderId="0"/>
    <xf numFmtId="0" fontId="1" fillId="0" borderId="0"/>
    <xf numFmtId="0" fontId="1" fillId="0" borderId="0"/>
    <xf numFmtId="0" fontId="1" fillId="0" borderId="0"/>
    <xf numFmtId="203" fontId="8" fillId="3" borderId="0"/>
    <xf numFmtId="0" fontId="28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9" fillId="30" borderId="17" applyNumberForma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204" fontId="8" fillId="3" borderId="0" applyBorder="0" applyAlignment="0" applyProtection="0"/>
    <xf numFmtId="205" fontId="8" fillId="3" borderId="0" applyBorder="0" applyAlignment="0" applyProtection="0"/>
    <xf numFmtId="206" fontId="8" fillId="3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8" fillId="3" borderId="0" applyBorder="0" applyAlignment="0" applyProtection="0"/>
    <xf numFmtId="208" fontId="8" fillId="3" borderId="0" applyBorder="0" applyAlignment="0" applyProtection="0"/>
    <xf numFmtId="209" fontId="8" fillId="3" borderId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0" fontId="8" fillId="3" borderId="0" applyBorder="0" applyAlignment="0" applyProtection="0"/>
    <xf numFmtId="211" fontId="8" fillId="3" borderId="0" applyBorder="0" applyAlignment="0" applyProtection="0"/>
    <xf numFmtId="212" fontId="8" fillId="3" borderId="0" applyBorder="0" applyAlignment="0" applyProtection="0"/>
    <xf numFmtId="210" fontId="8" fillId="3" borderId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44" fontId="34" fillId="0" borderId="0" applyFont="0" applyFill="0" applyBorder="0" applyAlignment="0" applyProtection="0"/>
    <xf numFmtId="0" fontId="16" fillId="32" borderId="12" applyNumberFormat="0" applyAlignment="0" applyProtection="0"/>
    <xf numFmtId="3" fontId="8" fillId="3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35" fillId="3" borderId="0" applyBorder="0" applyAlignment="0" applyProtection="0"/>
    <xf numFmtId="0" fontId="36" fillId="0" borderId="0"/>
    <xf numFmtId="213" fontId="8" fillId="3" borderId="0" applyBorder="0" applyAlignment="0" applyProtection="0"/>
    <xf numFmtId="213" fontId="8" fillId="3" borderId="0" applyBorder="0" applyAlignment="0" applyProtection="0"/>
    <xf numFmtId="0" fontId="37" fillId="0" borderId="0"/>
    <xf numFmtId="182" fontId="38" fillId="3" borderId="0" applyBorder="0" applyAlignment="0" applyProtection="0"/>
    <xf numFmtId="182" fontId="38" fillId="3" borderId="0" applyBorder="0" applyAlignment="0" applyProtection="0"/>
  </cellStyleXfs>
  <cellXfs count="60">
    <xf numFmtId="0" fontId="0" fillId="0" borderId="0" xfId="0"/>
    <xf numFmtId="49" fontId="2" fillId="0" borderId="0" xfId="1" applyNumberFormat="1"/>
    <xf numFmtId="0" fontId="2" fillId="0" borderId="0" xfId="1"/>
    <xf numFmtId="0" fontId="2" fillId="0" borderId="0" xfId="1" applyFont="1"/>
    <xf numFmtId="0" fontId="2" fillId="0" borderId="0" xfId="1" applyFont="1" applyAlignment="1"/>
    <xf numFmtId="0" fontId="3" fillId="0" borderId="0" xfId="1" applyFont="1" applyAlignment="1"/>
    <xf numFmtId="3" fontId="2" fillId="0" borderId="0" xfId="1" applyNumberForma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49" fontId="2" fillId="0" borderId="2" xfId="1" applyNumberFormat="1" applyBorder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3" fontId="2" fillId="0" borderId="1" xfId="1" applyNumberFormat="1" applyBorder="1" applyAlignment="1">
      <alignment horizontal="center" vertical="center"/>
    </xf>
    <xf numFmtId="43" fontId="2" fillId="0" borderId="0" xfId="1" applyNumberFormat="1"/>
    <xf numFmtId="49" fontId="2" fillId="0" borderId="7" xfId="1" applyNumberForma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1" xfId="1" applyBorder="1" applyAlignment="1">
      <alignment vertical="top" wrapText="1"/>
    </xf>
    <xf numFmtId="49" fontId="2" fillId="0" borderId="6" xfId="1" applyNumberFormat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top" wrapText="1"/>
    </xf>
    <xf numFmtId="43" fontId="2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/>
    <xf numFmtId="3" fontId="2" fillId="2" borderId="0" xfId="1" applyNumberFormat="1" applyFont="1" applyFill="1"/>
    <xf numFmtId="49" fontId="2" fillId="2" borderId="7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top"/>
    </xf>
    <xf numFmtId="43" fontId="2" fillId="2" borderId="0" xfId="1" applyNumberFormat="1" applyFont="1" applyFill="1"/>
    <xf numFmtId="49" fontId="2" fillId="2" borderId="6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0" xfId="1" applyNumberFormat="1" applyFont="1"/>
    <xf numFmtId="0" fontId="2" fillId="0" borderId="1" xfId="1" applyFont="1" applyBorder="1" applyAlignment="1">
      <alignment vertical="top"/>
    </xf>
    <xf numFmtId="49" fontId="2" fillId="0" borderId="7" xfId="1" applyNumberFormat="1" applyFont="1" applyBorder="1" applyAlignment="1">
      <alignment horizontal="center" vertical="center" wrapText="1"/>
    </xf>
    <xf numFmtId="43" fontId="2" fillId="0" borderId="0" xfId="1" applyNumberFormat="1" applyFont="1"/>
    <xf numFmtId="49" fontId="2" fillId="0" borderId="6" xfId="1" applyNumberFormat="1" applyFont="1" applyBorder="1" applyAlignment="1">
      <alignment horizontal="center" vertical="center" wrapText="1"/>
    </xf>
    <xf numFmtId="49" fontId="2" fillId="0" borderId="2" xfId="1" applyNumberFormat="1" applyBorder="1" applyAlignment="1">
      <alignment horizontal="center" vertical="center" wrapText="1"/>
    </xf>
    <xf numFmtId="49" fontId="2" fillId="0" borderId="7" xfId="1" applyNumberFormat="1" applyBorder="1" applyAlignment="1">
      <alignment horizontal="center" vertical="center" wrapText="1"/>
    </xf>
    <xf numFmtId="0" fontId="2" fillId="0" borderId="1" xfId="1" applyBorder="1" applyAlignment="1">
      <alignment vertical="top"/>
    </xf>
    <xf numFmtId="49" fontId="2" fillId="0" borderId="6" xfId="1" applyNumberFormat="1" applyBorder="1" applyAlignment="1">
      <alignment horizontal="center" vertical="center" wrapText="1"/>
    </xf>
    <xf numFmtId="49" fontId="2" fillId="0" borderId="0" xfId="1" applyNumberFormat="1" applyBorder="1" applyAlignment="1">
      <alignment horizontal="center" vertical="center" wrapText="1"/>
    </xf>
    <xf numFmtId="0" fontId="6" fillId="0" borderId="0" xfId="1" applyFont="1" applyBorder="1" applyAlignment="1">
      <alignment vertical="top"/>
    </xf>
    <xf numFmtId="43" fontId="2" fillId="0" borderId="0" xfId="1" applyNumberFormat="1" applyBorder="1" applyAlignment="1">
      <alignment horizontal="center" vertical="center"/>
    </xf>
    <xf numFmtId="0" fontId="6" fillId="0" borderId="8" xfId="1" applyFont="1" applyBorder="1" applyAlignment="1">
      <alignment horizontal="center" vertical="top" wrapText="1"/>
    </xf>
    <xf numFmtId="43" fontId="2" fillId="0" borderId="8" xfId="1" applyNumberForma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/>
    <xf numFmtId="0" fontId="7" fillId="0" borderId="0" xfId="1" applyFont="1" applyAlignment="1">
      <alignment horizontal="center"/>
    </xf>
    <xf numFmtId="43" fontId="7" fillId="0" borderId="0" xfId="1" applyNumberFormat="1" applyFont="1"/>
    <xf numFmtId="0" fontId="7" fillId="0" borderId="8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quotePrefix="1" applyFont="1" applyAlignment="1">
      <alignment horizontal="center"/>
    </xf>
    <xf numFmtId="43" fontId="0" fillId="0" borderId="0" xfId="1" applyNumberFormat="1" applyFont="1"/>
  </cellXfs>
  <cellStyles count="866">
    <cellStyle name="? BP" xfId="2"/>
    <cellStyle name="? JY" xfId="3"/>
    <cellStyle name="£ BP" xfId="4"/>
    <cellStyle name="¥ JY" xfId="5"/>
    <cellStyle name="20% - Accent1 10" xfId="6"/>
    <cellStyle name="20% - Accent1 11" xfId="7"/>
    <cellStyle name="20% - Accent1 12" xfId="8"/>
    <cellStyle name="20% - Accent1 2" xfId="9"/>
    <cellStyle name="20% - Accent1 2 2" xfId="10"/>
    <cellStyle name="20% - Accent1 2 3" xfId="11"/>
    <cellStyle name="20% - Accent1 2_situație reabilitare termica - sectorul 1" xfId="12"/>
    <cellStyle name="20% - Accent1 3" xfId="13"/>
    <cellStyle name="20% - Accent1 3 2" xfId="14"/>
    <cellStyle name="20% - Accent1 3 3" xfId="15"/>
    <cellStyle name="20% - Accent1 3_situație reabilitare termica - sectorul 1" xfId="16"/>
    <cellStyle name="20% - Accent1 4" xfId="17"/>
    <cellStyle name="20% - Accent1 4 2" xfId="18"/>
    <cellStyle name="20% - Accent1 4 3" xfId="19"/>
    <cellStyle name="20% - Accent1 4_situație reabilitare termica - sectorul 1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 10" xfId="26"/>
    <cellStyle name="20% - Accent2 11" xfId="27"/>
    <cellStyle name="20% - Accent2 12" xfId="28"/>
    <cellStyle name="20% - Accent2 2" xfId="29"/>
    <cellStyle name="20% - Accent2 2 2" xfId="30"/>
    <cellStyle name="20% - Accent2 2 3" xfId="31"/>
    <cellStyle name="20% - Accent2 2_situație reabilitare termica - sectorul 1" xfId="32"/>
    <cellStyle name="20% - Accent2 3" xfId="33"/>
    <cellStyle name="20% - Accent2 3 2" xfId="34"/>
    <cellStyle name="20% - Accent2 3 3" xfId="35"/>
    <cellStyle name="20% - Accent2 3_situație reabilitare termica - sectorul 1" xfId="36"/>
    <cellStyle name="20% - Accent2 4" xfId="37"/>
    <cellStyle name="20% - Accent2 4 2" xfId="38"/>
    <cellStyle name="20% - Accent2 4 3" xfId="39"/>
    <cellStyle name="20% - Accent2 4_situație reabilitare termica - sectorul 1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12" xfId="48"/>
    <cellStyle name="20% - Accent3 2" xfId="49"/>
    <cellStyle name="20% - Accent3 2 2" xfId="50"/>
    <cellStyle name="20% - Accent3 2 3" xfId="51"/>
    <cellStyle name="20% - Accent3 2_situație reabilitare termica - sectorul 1" xfId="52"/>
    <cellStyle name="20% - Accent3 3" xfId="53"/>
    <cellStyle name="20% - Accent3 3 2" xfId="54"/>
    <cellStyle name="20% - Accent3 3 3" xfId="55"/>
    <cellStyle name="20% - Accent3 3_situație reabilitare termica - sectorul 1" xfId="56"/>
    <cellStyle name="20% - Accent3 4" xfId="57"/>
    <cellStyle name="20% - Accent3 4 2" xfId="58"/>
    <cellStyle name="20% - Accent3 4 3" xfId="59"/>
    <cellStyle name="20% - Accent3 4_situație reabilitare termica - sectorul 1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 10" xfId="66"/>
    <cellStyle name="20% - Accent4 11" xfId="67"/>
    <cellStyle name="20% - Accent4 12" xfId="68"/>
    <cellStyle name="20% - Accent4 2" xfId="69"/>
    <cellStyle name="20% - Accent4 2 2" xfId="70"/>
    <cellStyle name="20% - Accent4 2 3" xfId="71"/>
    <cellStyle name="20% - Accent4 2_situație reabilitare termica - sectorul 1" xfId="72"/>
    <cellStyle name="20% - Accent4 3" xfId="73"/>
    <cellStyle name="20% - Accent4 3 2" xfId="74"/>
    <cellStyle name="20% - Accent4 3 3" xfId="75"/>
    <cellStyle name="20% - Accent4 3_situație reabilitare termica - sectorul 1" xfId="76"/>
    <cellStyle name="20% - Accent4 4" xfId="77"/>
    <cellStyle name="20% - Accent4 4 2" xfId="78"/>
    <cellStyle name="20% - Accent4 4 3" xfId="79"/>
    <cellStyle name="20% - Accent4 4_situație reabilitare termica - sectorul 1" xfId="80"/>
    <cellStyle name="20% - Accent4 5" xfId="81"/>
    <cellStyle name="20% - Accent4 6" xfId="82"/>
    <cellStyle name="20% - Accent4 7" xfId="83"/>
    <cellStyle name="20% - Accent4 8" xfId="84"/>
    <cellStyle name="20% - Accent4 9" xfId="85"/>
    <cellStyle name="20% - Accent5 10" xfId="86"/>
    <cellStyle name="20% - Accent5 11" xfId="87"/>
    <cellStyle name="20% - Accent5 12" xfId="88"/>
    <cellStyle name="20% - Accent5 2" xfId="89"/>
    <cellStyle name="20% - Accent5 2 2" xfId="90"/>
    <cellStyle name="20% - Accent5 2 3" xfId="91"/>
    <cellStyle name="20% - Accent5 2_situație reabilitare termica - sectorul 1" xfId="92"/>
    <cellStyle name="20% - Accent5 3" xfId="93"/>
    <cellStyle name="20% - Accent5 3 2" xfId="94"/>
    <cellStyle name="20% - Accent5 3 3" xfId="95"/>
    <cellStyle name="20% - Accent5 3_situație reabilitare termica - sectorul 1" xfId="96"/>
    <cellStyle name="20% - Accent5 4" xfId="97"/>
    <cellStyle name="20% - Accent5 4 2" xfId="98"/>
    <cellStyle name="20% - Accent5 4 3" xfId="99"/>
    <cellStyle name="20% - Accent5 4_situație reabilitare termica - sectorul 1" xfId="100"/>
    <cellStyle name="20% - Accent5 5" xfId="101"/>
    <cellStyle name="20% - Accent5 6" xfId="102"/>
    <cellStyle name="20% - Accent5 7" xfId="103"/>
    <cellStyle name="20% - Accent5 8" xfId="104"/>
    <cellStyle name="20% - Accent5 9" xfId="105"/>
    <cellStyle name="20% - Accent6 10" xfId="106"/>
    <cellStyle name="20% - Accent6 11" xfId="107"/>
    <cellStyle name="20% - Accent6 12" xfId="108"/>
    <cellStyle name="20% - Accent6 2" xfId="109"/>
    <cellStyle name="20% - Accent6 2 2" xfId="110"/>
    <cellStyle name="20% - Accent6 2 3" xfId="111"/>
    <cellStyle name="20% - Accent6 2_situație reabilitare termica - sectorul 1" xfId="112"/>
    <cellStyle name="20% - Accent6 3" xfId="113"/>
    <cellStyle name="20% - Accent6 3 2" xfId="114"/>
    <cellStyle name="20% - Accent6 3 3" xfId="115"/>
    <cellStyle name="20% - Accent6 3_situație reabilitare termica - sectorul 1" xfId="116"/>
    <cellStyle name="20% - Accent6 4" xfId="117"/>
    <cellStyle name="20% - Accent6 4 2" xfId="118"/>
    <cellStyle name="20% - Accent6 4 3" xfId="119"/>
    <cellStyle name="20% - Accent6 4_situație reabilitare termica - sectorul 1" xfId="120"/>
    <cellStyle name="20% - Accent6 5" xfId="121"/>
    <cellStyle name="20% - Accent6 6" xfId="122"/>
    <cellStyle name="20% - Accent6 7" xfId="123"/>
    <cellStyle name="20% - Accent6 8" xfId="124"/>
    <cellStyle name="20% - Accent6 9" xfId="125"/>
    <cellStyle name="40% - Accent1 10" xfId="126"/>
    <cellStyle name="40% - Accent1 11" xfId="127"/>
    <cellStyle name="40% - Accent1 12" xfId="128"/>
    <cellStyle name="40% - Accent1 2" xfId="129"/>
    <cellStyle name="40% - Accent1 2 2" xfId="130"/>
    <cellStyle name="40% - Accent1 2 3" xfId="131"/>
    <cellStyle name="40% - Accent1 2_situație reabilitare termica - sectorul 1" xfId="132"/>
    <cellStyle name="40% - Accent1 3" xfId="133"/>
    <cellStyle name="40% - Accent1 3 2" xfId="134"/>
    <cellStyle name="40% - Accent1 3 3" xfId="135"/>
    <cellStyle name="40% - Accent1 3_situație reabilitare termica - sectorul 1" xfId="136"/>
    <cellStyle name="40% - Accent1 4" xfId="137"/>
    <cellStyle name="40% - Accent1 4 2" xfId="138"/>
    <cellStyle name="40% - Accent1 4 3" xfId="139"/>
    <cellStyle name="40% - Accent1 4_situație reabilitare termica - sectorul 1" xfId="140"/>
    <cellStyle name="40% - Accent1 5" xfId="141"/>
    <cellStyle name="40% - Accent1 6" xfId="142"/>
    <cellStyle name="40% - Accent1 7" xfId="143"/>
    <cellStyle name="40% - Accent1 8" xfId="144"/>
    <cellStyle name="40% - Accent1 9" xfId="145"/>
    <cellStyle name="40% - Accent2 10" xfId="146"/>
    <cellStyle name="40% - Accent2 11" xfId="147"/>
    <cellStyle name="40% - Accent2 12" xfId="148"/>
    <cellStyle name="40% - Accent2 2" xfId="149"/>
    <cellStyle name="40% - Accent2 2 2" xfId="150"/>
    <cellStyle name="40% - Accent2 2 3" xfId="151"/>
    <cellStyle name="40% - Accent2 2_situație reabilitare termica - sectorul 1" xfId="152"/>
    <cellStyle name="40% - Accent2 3" xfId="153"/>
    <cellStyle name="40% - Accent2 3 2" xfId="154"/>
    <cellStyle name="40% - Accent2 3 3" xfId="155"/>
    <cellStyle name="40% - Accent2 3_situație reabilitare termica - sectorul 1" xfId="156"/>
    <cellStyle name="40% - Accent2 4" xfId="157"/>
    <cellStyle name="40% - Accent2 4 2" xfId="158"/>
    <cellStyle name="40% - Accent2 4 3" xfId="159"/>
    <cellStyle name="40% - Accent2 4_situație reabilitare termica - sectorul 1" xfId="160"/>
    <cellStyle name="40% - Accent2 5" xfId="161"/>
    <cellStyle name="40% - Accent2 6" xfId="162"/>
    <cellStyle name="40% - Accent2 7" xfId="163"/>
    <cellStyle name="40% - Accent2 8" xfId="164"/>
    <cellStyle name="40% - Accent2 9" xfId="165"/>
    <cellStyle name="40% - Accent3 10" xfId="166"/>
    <cellStyle name="40% - Accent3 11" xfId="167"/>
    <cellStyle name="40% - Accent3 12" xfId="168"/>
    <cellStyle name="40% - Accent3 2" xfId="169"/>
    <cellStyle name="40% - Accent3 2 2" xfId="170"/>
    <cellStyle name="40% - Accent3 2 3" xfId="171"/>
    <cellStyle name="40% - Accent3 2_situație reabilitare termica - sectorul 1" xfId="172"/>
    <cellStyle name="40% - Accent3 3" xfId="173"/>
    <cellStyle name="40% - Accent3 3 2" xfId="174"/>
    <cellStyle name="40% - Accent3 3 3" xfId="175"/>
    <cellStyle name="40% - Accent3 3_situație reabilitare termica - sectorul 1" xfId="176"/>
    <cellStyle name="40% - Accent3 4" xfId="177"/>
    <cellStyle name="40% - Accent3 4 2" xfId="178"/>
    <cellStyle name="40% - Accent3 4 3" xfId="179"/>
    <cellStyle name="40% - Accent3 4_situație reabilitare termica - sectorul 1" xfId="180"/>
    <cellStyle name="40% - Accent3 5" xfId="181"/>
    <cellStyle name="40% - Accent3 6" xfId="182"/>
    <cellStyle name="40% - Accent3 7" xfId="183"/>
    <cellStyle name="40% - Accent3 8" xfId="184"/>
    <cellStyle name="40% - Accent3 9" xfId="185"/>
    <cellStyle name="40% - Accent4 10" xfId="186"/>
    <cellStyle name="40% - Accent4 11" xfId="187"/>
    <cellStyle name="40% - Accent4 12" xfId="188"/>
    <cellStyle name="40% - Accent4 2" xfId="189"/>
    <cellStyle name="40% - Accent4 2 2" xfId="190"/>
    <cellStyle name="40% - Accent4 2 3" xfId="191"/>
    <cellStyle name="40% - Accent4 2_situație reabilitare termica - sectorul 1" xfId="192"/>
    <cellStyle name="40% - Accent4 3" xfId="193"/>
    <cellStyle name="40% - Accent4 3 2" xfId="194"/>
    <cellStyle name="40% - Accent4 3 3" xfId="195"/>
    <cellStyle name="40% - Accent4 3_situație reabilitare termica - sectorul 1" xfId="196"/>
    <cellStyle name="40% - Accent4 4" xfId="197"/>
    <cellStyle name="40% - Accent4 4 2" xfId="198"/>
    <cellStyle name="40% - Accent4 4 3" xfId="199"/>
    <cellStyle name="40% - Accent4 4_situație reabilitare termica - sectorul 1" xfId="200"/>
    <cellStyle name="40% - Accent4 5" xfId="201"/>
    <cellStyle name="40% - Accent4 6" xfId="202"/>
    <cellStyle name="40% - Accent4 7" xfId="203"/>
    <cellStyle name="40% - Accent4 8" xfId="204"/>
    <cellStyle name="40% - Accent4 9" xfId="205"/>
    <cellStyle name="40% - Accent5 10" xfId="206"/>
    <cellStyle name="40% - Accent5 11" xfId="207"/>
    <cellStyle name="40% - Accent5 12" xfId="208"/>
    <cellStyle name="40% - Accent5 2" xfId="209"/>
    <cellStyle name="40% - Accent5 2 2" xfId="210"/>
    <cellStyle name="40% - Accent5 2 3" xfId="211"/>
    <cellStyle name="40% - Accent5 2_situație reabilitare termica - sectorul 1" xfId="212"/>
    <cellStyle name="40% - Accent5 3" xfId="213"/>
    <cellStyle name="40% - Accent5 3 2" xfId="214"/>
    <cellStyle name="40% - Accent5 3 3" xfId="215"/>
    <cellStyle name="40% - Accent5 3_situație reabilitare termica - sectorul 1" xfId="216"/>
    <cellStyle name="40% - Accent5 4" xfId="217"/>
    <cellStyle name="40% - Accent5 4 2" xfId="218"/>
    <cellStyle name="40% - Accent5 4 3" xfId="219"/>
    <cellStyle name="40% - Accent5 4_situație reabilitare termica - sectorul 1" xfId="220"/>
    <cellStyle name="40% - Accent5 5" xfId="221"/>
    <cellStyle name="40% - Accent5 6" xfId="222"/>
    <cellStyle name="40% - Accent5 7" xfId="223"/>
    <cellStyle name="40% - Accent5 8" xfId="224"/>
    <cellStyle name="40% - Accent5 9" xfId="225"/>
    <cellStyle name="40% - Accent6 10" xfId="226"/>
    <cellStyle name="40% - Accent6 11" xfId="227"/>
    <cellStyle name="40% - Accent6 12" xfId="228"/>
    <cellStyle name="40% - Accent6 2" xfId="229"/>
    <cellStyle name="40% - Accent6 2 2" xfId="230"/>
    <cellStyle name="40% - Accent6 2 3" xfId="231"/>
    <cellStyle name="40% - Accent6 2_situație reabilitare termica - sectorul 1" xfId="232"/>
    <cellStyle name="40% - Accent6 3" xfId="233"/>
    <cellStyle name="40% - Accent6 3 2" xfId="234"/>
    <cellStyle name="40% - Accent6 3 3" xfId="235"/>
    <cellStyle name="40% - Accent6 3_situație reabilitare termica - sectorul 1" xfId="236"/>
    <cellStyle name="40% - Accent6 4" xfId="237"/>
    <cellStyle name="40% - Accent6 4 2" xfId="238"/>
    <cellStyle name="40% - Accent6 4 3" xfId="239"/>
    <cellStyle name="40% - Accent6 4_situație reabilitare termica - sectorul 1" xfId="240"/>
    <cellStyle name="40% - Accent6 5" xfId="241"/>
    <cellStyle name="40% - Accent6 6" xfId="242"/>
    <cellStyle name="40% - Accent6 7" xfId="243"/>
    <cellStyle name="40% - Accent6 8" xfId="244"/>
    <cellStyle name="40% - Accent6 9" xfId="245"/>
    <cellStyle name="60% - Accent1 10" xfId="246"/>
    <cellStyle name="60% - Accent1 11" xfId="247"/>
    <cellStyle name="60% - Accent1 12" xfId="248"/>
    <cellStyle name="60% - Accent1 2" xfId="249"/>
    <cellStyle name="60% - Accent1 2 2" xfId="250"/>
    <cellStyle name="60% - Accent1 2 3" xfId="251"/>
    <cellStyle name="60% - Accent1 3" xfId="252"/>
    <cellStyle name="60% - Accent1 3 2" xfId="253"/>
    <cellStyle name="60% - Accent1 3 3" xfId="254"/>
    <cellStyle name="60% - Accent1 4" xfId="255"/>
    <cellStyle name="60% - Accent1 4 2" xfId="256"/>
    <cellStyle name="60% - Accent1 4 3" xfId="257"/>
    <cellStyle name="60% - Accent1 5" xfId="258"/>
    <cellStyle name="60% - Accent1 6" xfId="259"/>
    <cellStyle name="60% - Accent1 7" xfId="260"/>
    <cellStyle name="60% - Accent1 8" xfId="261"/>
    <cellStyle name="60% - Accent1 9" xfId="262"/>
    <cellStyle name="60% - Accent2 10" xfId="263"/>
    <cellStyle name="60% - Accent2 11" xfId="264"/>
    <cellStyle name="60% - Accent2 12" xfId="265"/>
    <cellStyle name="60% - Accent2 2" xfId="266"/>
    <cellStyle name="60% - Accent2 2 2" xfId="267"/>
    <cellStyle name="60% - Accent2 2 3" xfId="268"/>
    <cellStyle name="60% - Accent2 3" xfId="269"/>
    <cellStyle name="60% - Accent2 3 2" xfId="270"/>
    <cellStyle name="60% - Accent2 3 3" xfId="271"/>
    <cellStyle name="60% - Accent2 4" xfId="272"/>
    <cellStyle name="60% - Accent2 4 2" xfId="273"/>
    <cellStyle name="60% - Accent2 4 3" xfId="274"/>
    <cellStyle name="60% - Accent2 5" xfId="275"/>
    <cellStyle name="60% - Accent2 6" xfId="276"/>
    <cellStyle name="60% - Accent2 7" xfId="277"/>
    <cellStyle name="60% - Accent2 8" xfId="278"/>
    <cellStyle name="60% - Accent2 9" xfId="279"/>
    <cellStyle name="60% - Accent3 10" xfId="280"/>
    <cellStyle name="60% - Accent3 11" xfId="281"/>
    <cellStyle name="60% - Accent3 12" xfId="282"/>
    <cellStyle name="60% - Accent3 2" xfId="283"/>
    <cellStyle name="60% - Accent3 2 2" xfId="284"/>
    <cellStyle name="60% - Accent3 2 3" xfId="285"/>
    <cellStyle name="60% - Accent3 3" xfId="286"/>
    <cellStyle name="60% - Accent3 3 2" xfId="287"/>
    <cellStyle name="60% - Accent3 3 3" xfId="288"/>
    <cellStyle name="60% - Accent3 4" xfId="289"/>
    <cellStyle name="60% - Accent3 4 2" xfId="290"/>
    <cellStyle name="60% - Accent3 4 3" xfId="291"/>
    <cellStyle name="60% - Accent3 5" xfId="292"/>
    <cellStyle name="60% - Accent3 6" xfId="293"/>
    <cellStyle name="60% - Accent3 7" xfId="294"/>
    <cellStyle name="60% - Accent3 8" xfId="295"/>
    <cellStyle name="60% - Accent3 9" xfId="296"/>
    <cellStyle name="60% - Accent4 10" xfId="297"/>
    <cellStyle name="60% - Accent4 11" xfId="298"/>
    <cellStyle name="60% - Accent4 12" xfId="299"/>
    <cellStyle name="60% - Accent4 2" xfId="300"/>
    <cellStyle name="60% - Accent4 2 2" xfId="301"/>
    <cellStyle name="60% - Accent4 2 3" xfId="302"/>
    <cellStyle name="60% - Accent4 3" xfId="303"/>
    <cellStyle name="60% - Accent4 3 2" xfId="304"/>
    <cellStyle name="60% - Accent4 3 3" xfId="305"/>
    <cellStyle name="60% - Accent4 4" xfId="306"/>
    <cellStyle name="60% - Accent4 4 2" xfId="307"/>
    <cellStyle name="60% - Accent4 4 3" xfId="308"/>
    <cellStyle name="60% - Accent4 5" xfId="309"/>
    <cellStyle name="60% - Accent4 6" xfId="310"/>
    <cellStyle name="60% - Accent4 7" xfId="311"/>
    <cellStyle name="60% - Accent4 8" xfId="312"/>
    <cellStyle name="60% - Accent4 9" xfId="313"/>
    <cellStyle name="60% - Accent5 10" xfId="314"/>
    <cellStyle name="60% - Accent5 11" xfId="315"/>
    <cellStyle name="60% - Accent5 12" xfId="316"/>
    <cellStyle name="60% - Accent5 2" xfId="317"/>
    <cellStyle name="60% - Accent5 2 2" xfId="318"/>
    <cellStyle name="60% - Accent5 2 3" xfId="319"/>
    <cellStyle name="60% - Accent5 3" xfId="320"/>
    <cellStyle name="60% - Accent5 3 2" xfId="321"/>
    <cellStyle name="60% - Accent5 3 3" xfId="322"/>
    <cellStyle name="60% - Accent5 4" xfId="323"/>
    <cellStyle name="60% - Accent5 4 2" xfId="324"/>
    <cellStyle name="60% - Accent5 4 3" xfId="325"/>
    <cellStyle name="60% - Accent5 5" xfId="326"/>
    <cellStyle name="60% - Accent5 6" xfId="327"/>
    <cellStyle name="60% - Accent5 7" xfId="328"/>
    <cellStyle name="60% - Accent5 8" xfId="329"/>
    <cellStyle name="60% - Accent5 9" xfId="330"/>
    <cellStyle name="60% - Accent6 10" xfId="331"/>
    <cellStyle name="60% - Accent6 11" xfId="332"/>
    <cellStyle name="60% - Accent6 12" xfId="333"/>
    <cellStyle name="60% - Accent6 2" xfId="334"/>
    <cellStyle name="60% - Accent6 2 2" xfId="335"/>
    <cellStyle name="60% - Accent6 2 3" xfId="336"/>
    <cellStyle name="60% - Accent6 3" xfId="337"/>
    <cellStyle name="60% - Accent6 3 2" xfId="338"/>
    <cellStyle name="60% - Accent6 3 3" xfId="339"/>
    <cellStyle name="60% - Accent6 4" xfId="340"/>
    <cellStyle name="60% - Accent6 4 2" xfId="341"/>
    <cellStyle name="60% - Accent6 4 3" xfId="342"/>
    <cellStyle name="60% - Accent6 5" xfId="343"/>
    <cellStyle name="60% - Accent6 6" xfId="344"/>
    <cellStyle name="60% - Accent6 7" xfId="345"/>
    <cellStyle name="60% - Accent6 8" xfId="346"/>
    <cellStyle name="60% - Accent6 9" xfId="347"/>
    <cellStyle name="Accent1 10" xfId="348"/>
    <cellStyle name="Accent1 11" xfId="349"/>
    <cellStyle name="Accent1 12" xfId="350"/>
    <cellStyle name="Accent1 2" xfId="351"/>
    <cellStyle name="Accent1 2 2" xfId="352"/>
    <cellStyle name="Accent1 2 3" xfId="353"/>
    <cellStyle name="Accent1 3" xfId="354"/>
    <cellStyle name="Accent1 3 2" xfId="355"/>
    <cellStyle name="Accent1 3 3" xfId="356"/>
    <cellStyle name="Accent1 4" xfId="357"/>
    <cellStyle name="Accent1 4 2" xfId="358"/>
    <cellStyle name="Accent1 4 3" xfId="359"/>
    <cellStyle name="Accent1 5" xfId="360"/>
    <cellStyle name="Accent1 6" xfId="361"/>
    <cellStyle name="Accent1 7" xfId="362"/>
    <cellStyle name="Accent1 8" xfId="363"/>
    <cellStyle name="Accent1 9" xfId="364"/>
    <cellStyle name="Accent2 10" xfId="365"/>
    <cellStyle name="Accent2 11" xfId="366"/>
    <cellStyle name="Accent2 12" xfId="367"/>
    <cellStyle name="Accent2 2" xfId="368"/>
    <cellStyle name="Accent2 2 2" xfId="369"/>
    <cellStyle name="Accent2 2 3" xfId="370"/>
    <cellStyle name="Accent2 3" xfId="371"/>
    <cellStyle name="Accent2 3 2" xfId="372"/>
    <cellStyle name="Accent2 3 3" xfId="373"/>
    <cellStyle name="Accent2 4" xfId="374"/>
    <cellStyle name="Accent2 4 2" xfId="375"/>
    <cellStyle name="Accent2 4 3" xfId="376"/>
    <cellStyle name="Accent2 5" xfId="377"/>
    <cellStyle name="Accent2 6" xfId="378"/>
    <cellStyle name="Accent2 7" xfId="379"/>
    <cellStyle name="Accent2 8" xfId="380"/>
    <cellStyle name="Accent2 9" xfId="381"/>
    <cellStyle name="Accent3 10" xfId="382"/>
    <cellStyle name="Accent3 11" xfId="383"/>
    <cellStyle name="Accent3 12" xfId="384"/>
    <cellStyle name="Accent3 2" xfId="385"/>
    <cellStyle name="Accent3 2 2" xfId="386"/>
    <cellStyle name="Accent3 2 3" xfId="387"/>
    <cellStyle name="Accent3 3" xfId="388"/>
    <cellStyle name="Accent3 3 2" xfId="389"/>
    <cellStyle name="Accent3 3 3" xfId="390"/>
    <cellStyle name="Accent3 4" xfId="391"/>
    <cellStyle name="Accent3 4 2" xfId="392"/>
    <cellStyle name="Accent3 4 3" xfId="393"/>
    <cellStyle name="Accent3 5" xfId="394"/>
    <cellStyle name="Accent3 6" xfId="395"/>
    <cellStyle name="Accent3 7" xfId="396"/>
    <cellStyle name="Accent3 8" xfId="397"/>
    <cellStyle name="Accent3 9" xfId="398"/>
    <cellStyle name="Accent4 10" xfId="399"/>
    <cellStyle name="Accent4 11" xfId="400"/>
    <cellStyle name="Accent4 12" xfId="401"/>
    <cellStyle name="Accent4 2" xfId="402"/>
    <cellStyle name="Accent4 2 2" xfId="403"/>
    <cellStyle name="Accent4 2 3" xfId="404"/>
    <cellStyle name="Accent4 3" xfId="405"/>
    <cellStyle name="Accent4 3 2" xfId="406"/>
    <cellStyle name="Accent4 3 3" xfId="407"/>
    <cellStyle name="Accent4 4" xfId="408"/>
    <cellStyle name="Accent4 4 2" xfId="409"/>
    <cellStyle name="Accent4 4 3" xfId="410"/>
    <cellStyle name="Accent4 5" xfId="411"/>
    <cellStyle name="Accent4 6" xfId="412"/>
    <cellStyle name="Accent4 7" xfId="413"/>
    <cellStyle name="Accent4 8" xfId="414"/>
    <cellStyle name="Accent4 9" xfId="415"/>
    <cellStyle name="Accent5 10" xfId="416"/>
    <cellStyle name="Accent5 11" xfId="417"/>
    <cellStyle name="Accent5 12" xfId="418"/>
    <cellStyle name="Accent5 2" xfId="419"/>
    <cellStyle name="Accent5 2 2" xfId="420"/>
    <cellStyle name="Accent5 2 3" xfId="421"/>
    <cellStyle name="Accent5 3" xfId="422"/>
    <cellStyle name="Accent5 3 2" xfId="423"/>
    <cellStyle name="Accent5 3 3" xfId="424"/>
    <cellStyle name="Accent5 4" xfId="425"/>
    <cellStyle name="Accent5 4 2" xfId="426"/>
    <cellStyle name="Accent5 4 3" xfId="427"/>
    <cellStyle name="Accent5 5" xfId="428"/>
    <cellStyle name="Accent5 6" xfId="429"/>
    <cellStyle name="Accent5 7" xfId="430"/>
    <cellStyle name="Accent5 8" xfId="431"/>
    <cellStyle name="Accent5 9" xfId="432"/>
    <cellStyle name="Accent6 10" xfId="433"/>
    <cellStyle name="Accent6 11" xfId="434"/>
    <cellStyle name="Accent6 12" xfId="435"/>
    <cellStyle name="Accent6 2" xfId="436"/>
    <cellStyle name="Accent6 2 2" xfId="437"/>
    <cellStyle name="Accent6 2 3" xfId="438"/>
    <cellStyle name="Accent6 3" xfId="439"/>
    <cellStyle name="Accent6 3 2" xfId="440"/>
    <cellStyle name="Accent6 3 3" xfId="441"/>
    <cellStyle name="Accent6 4" xfId="442"/>
    <cellStyle name="Accent6 4 2" xfId="443"/>
    <cellStyle name="Accent6 4 3" xfId="444"/>
    <cellStyle name="Accent6 5" xfId="445"/>
    <cellStyle name="Accent6 6" xfId="446"/>
    <cellStyle name="Accent6 7" xfId="447"/>
    <cellStyle name="Accent6 8" xfId="448"/>
    <cellStyle name="Accent6 9" xfId="449"/>
    <cellStyle name="Bad 10" xfId="450"/>
    <cellStyle name="Bad 11" xfId="451"/>
    <cellStyle name="Bad 12" xfId="452"/>
    <cellStyle name="Bad 2" xfId="453"/>
    <cellStyle name="Bad 2 2" xfId="454"/>
    <cellStyle name="Bad 2 3" xfId="455"/>
    <cellStyle name="Bad 3" xfId="456"/>
    <cellStyle name="Bad 3 2" xfId="457"/>
    <cellStyle name="Bad 3 3" xfId="458"/>
    <cellStyle name="Bad 4" xfId="459"/>
    <cellStyle name="Bad 4 2" xfId="460"/>
    <cellStyle name="Bad 4 3" xfId="461"/>
    <cellStyle name="Bad 5" xfId="462"/>
    <cellStyle name="Bad 6" xfId="463"/>
    <cellStyle name="Bad 7" xfId="464"/>
    <cellStyle name="Bad 8" xfId="465"/>
    <cellStyle name="Bad 9" xfId="466"/>
    <cellStyle name="Blank [$]" xfId="467"/>
    <cellStyle name="Blank [%]" xfId="468"/>
    <cellStyle name="Blank [,]" xfId="469"/>
    <cellStyle name="Blank [1$]" xfId="470"/>
    <cellStyle name="Blank [1%]" xfId="471"/>
    <cellStyle name="Blank [1,]" xfId="472"/>
    <cellStyle name="Blank [2$]" xfId="473"/>
    <cellStyle name="Blank [2%]" xfId="474"/>
    <cellStyle name="Blank [2,]" xfId="475"/>
    <cellStyle name="Blank [3$]" xfId="476"/>
    <cellStyle name="Blank [3%]" xfId="477"/>
    <cellStyle name="Blank [3,]" xfId="478"/>
    <cellStyle name="Blank [D-M-Y]" xfId="479"/>
    <cellStyle name="Blank [K,]" xfId="480"/>
    <cellStyle name="Blank[,]" xfId="481"/>
    <cellStyle name="Bold/Border" xfId="482"/>
    <cellStyle name="Bullet" xfId="483"/>
    <cellStyle name="Bun" xfId="484"/>
    <cellStyle name="Calcul" xfId="485"/>
    <cellStyle name="Calculation 10" xfId="486"/>
    <cellStyle name="Calculation 11" xfId="487"/>
    <cellStyle name="Calculation 12" xfId="488"/>
    <cellStyle name="Calculation 2" xfId="489"/>
    <cellStyle name="Calculation 2 2" xfId="490"/>
    <cellStyle name="Calculation 2 3" xfId="491"/>
    <cellStyle name="Calculation 3" xfId="492"/>
    <cellStyle name="Calculation 3 2" xfId="493"/>
    <cellStyle name="Calculation 3 3" xfId="494"/>
    <cellStyle name="Calculation 4" xfId="495"/>
    <cellStyle name="Calculation 4 2" xfId="496"/>
    <cellStyle name="Calculation 4 3" xfId="497"/>
    <cellStyle name="Calculation 5" xfId="498"/>
    <cellStyle name="Calculation 6" xfId="499"/>
    <cellStyle name="Calculation 7" xfId="500"/>
    <cellStyle name="Calculation 8" xfId="501"/>
    <cellStyle name="Calculation 9" xfId="502"/>
    <cellStyle name="Celulă legată" xfId="503"/>
    <cellStyle name="Check Cell 10" xfId="504"/>
    <cellStyle name="Check Cell 11" xfId="505"/>
    <cellStyle name="Check Cell 12" xfId="506"/>
    <cellStyle name="Check Cell 2" xfId="507"/>
    <cellStyle name="Check Cell 2 2" xfId="508"/>
    <cellStyle name="Check Cell 2 3" xfId="509"/>
    <cellStyle name="Check Cell 3" xfId="510"/>
    <cellStyle name="Check Cell 3 2" xfId="511"/>
    <cellStyle name="Check Cell 3 3" xfId="512"/>
    <cellStyle name="Check Cell 4" xfId="513"/>
    <cellStyle name="Check Cell 4 2" xfId="514"/>
    <cellStyle name="Check Cell 4 3" xfId="515"/>
    <cellStyle name="Check Cell 5" xfId="516"/>
    <cellStyle name="Check Cell 6" xfId="517"/>
    <cellStyle name="Check Cell 7" xfId="518"/>
    <cellStyle name="Check Cell 8" xfId="519"/>
    <cellStyle name="Check Cell 9" xfId="520"/>
    <cellStyle name="Comma  - Style1" xfId="521"/>
    <cellStyle name="Comma  - Style2" xfId="522"/>
    <cellStyle name="Comma  - Style3" xfId="523"/>
    <cellStyle name="Comma  - Style4" xfId="524"/>
    <cellStyle name="Comma  - Style5" xfId="525"/>
    <cellStyle name="Comma  - Style6" xfId="526"/>
    <cellStyle name="Comma  - Style7" xfId="527"/>
    <cellStyle name="Comma  - Style8" xfId="528"/>
    <cellStyle name="Comma [1]" xfId="529"/>
    <cellStyle name="Comma [2]" xfId="530"/>
    <cellStyle name="Comma [3]" xfId="531"/>
    <cellStyle name="Comma 2" xfId="532"/>
    <cellStyle name="Comma 3" xfId="533"/>
    <cellStyle name="Comma 3 2" xfId="534"/>
    <cellStyle name="Comma 4" xfId="535"/>
    <cellStyle name="Comma 5" xfId="536"/>
    <cellStyle name="Comma 5 2" xfId="537"/>
    <cellStyle name="Comma 5 2 2" xfId="538"/>
    <cellStyle name="Comma 6" xfId="539"/>
    <cellStyle name="Comma 7" xfId="540"/>
    <cellStyle name="Comma 8" xfId="541"/>
    <cellStyle name="Currency [1]" xfId="542"/>
    <cellStyle name="Currency [2]" xfId="543"/>
    <cellStyle name="Currency [3]" xfId="544"/>
    <cellStyle name="Dash" xfId="545"/>
    <cellStyle name="Date" xfId="546"/>
    <cellStyle name="Date [D-M-Y]" xfId="547"/>
    <cellStyle name="Date [M/D/Y]" xfId="548"/>
    <cellStyle name="Date [M/Y]" xfId="549"/>
    <cellStyle name="Date [M-Y]" xfId="550"/>
    <cellStyle name="Date_Evolutie 2003-2007 pt raport 2006" xfId="551"/>
    <cellStyle name="Eronat" xfId="552"/>
    <cellStyle name="Euro" xfId="553"/>
    <cellStyle name="Explanatory Text 10" xfId="554"/>
    <cellStyle name="Explanatory Text 11" xfId="555"/>
    <cellStyle name="Explanatory Text 12" xfId="556"/>
    <cellStyle name="Explanatory Text 2" xfId="557"/>
    <cellStyle name="Explanatory Text 2 2" xfId="558"/>
    <cellStyle name="Explanatory Text 2 3" xfId="559"/>
    <cellStyle name="Explanatory Text 3" xfId="560"/>
    <cellStyle name="Explanatory Text 3 2" xfId="561"/>
    <cellStyle name="Explanatory Text 3 3" xfId="562"/>
    <cellStyle name="Explanatory Text 4" xfId="563"/>
    <cellStyle name="Explanatory Text 4 2" xfId="564"/>
    <cellStyle name="Explanatory Text 4 3" xfId="565"/>
    <cellStyle name="Explanatory Text 5" xfId="566"/>
    <cellStyle name="Explanatory Text 6" xfId="567"/>
    <cellStyle name="Explanatory Text 7" xfId="568"/>
    <cellStyle name="Explanatory Text 8" xfId="569"/>
    <cellStyle name="Explanatory Text 9" xfId="570"/>
    <cellStyle name="Fraction" xfId="571"/>
    <cellStyle name="Fraction [8]" xfId="572"/>
    <cellStyle name="Fraction [Bl]" xfId="573"/>
    <cellStyle name="Fraction_Evolutie 2003-2007 pt raport 2006" xfId="574"/>
    <cellStyle name="Good 10" xfId="575"/>
    <cellStyle name="Good 11" xfId="576"/>
    <cellStyle name="Good 12" xfId="577"/>
    <cellStyle name="Good 2" xfId="578"/>
    <cellStyle name="Good 2 2" xfId="579"/>
    <cellStyle name="Good 2 3" xfId="580"/>
    <cellStyle name="Good 3" xfId="581"/>
    <cellStyle name="Good 3 2" xfId="582"/>
    <cellStyle name="Good 3 3" xfId="583"/>
    <cellStyle name="Good 4" xfId="584"/>
    <cellStyle name="Good 4 2" xfId="585"/>
    <cellStyle name="Good 4 3" xfId="586"/>
    <cellStyle name="Good 5" xfId="587"/>
    <cellStyle name="Good 6" xfId="588"/>
    <cellStyle name="Good 7" xfId="589"/>
    <cellStyle name="Good 8" xfId="590"/>
    <cellStyle name="Good 9" xfId="591"/>
    <cellStyle name="Heading 1 10" xfId="592"/>
    <cellStyle name="Heading 1 11" xfId="593"/>
    <cellStyle name="Heading 1 12" xfId="594"/>
    <cellStyle name="Heading 1 2" xfId="595"/>
    <cellStyle name="Heading 1 2 2" xfId="596"/>
    <cellStyle name="Heading 1 2 3" xfId="597"/>
    <cellStyle name="Heading 1 3" xfId="598"/>
    <cellStyle name="Heading 1 3 2" xfId="599"/>
    <cellStyle name="Heading 1 3 3" xfId="600"/>
    <cellStyle name="Heading 1 4" xfId="601"/>
    <cellStyle name="Heading 1 4 2" xfId="602"/>
    <cellStyle name="Heading 1 4 3" xfId="603"/>
    <cellStyle name="Heading 1 5" xfId="604"/>
    <cellStyle name="Heading 1 6" xfId="605"/>
    <cellStyle name="Heading 1 7" xfId="606"/>
    <cellStyle name="Heading 1 8" xfId="607"/>
    <cellStyle name="Heading 1 9" xfId="608"/>
    <cellStyle name="Heading 2 10" xfId="609"/>
    <cellStyle name="Heading 2 11" xfId="610"/>
    <cellStyle name="Heading 2 12" xfId="611"/>
    <cellStyle name="Heading 2 2" xfId="612"/>
    <cellStyle name="Heading 2 2 2" xfId="613"/>
    <cellStyle name="Heading 2 2 3" xfId="614"/>
    <cellStyle name="Heading 2 3" xfId="615"/>
    <cellStyle name="Heading 2 3 2" xfId="616"/>
    <cellStyle name="Heading 2 3 3" xfId="617"/>
    <cellStyle name="Heading 2 4" xfId="618"/>
    <cellStyle name="Heading 2 4 2" xfId="619"/>
    <cellStyle name="Heading 2 4 3" xfId="620"/>
    <cellStyle name="Heading 2 5" xfId="621"/>
    <cellStyle name="Heading 2 6" xfId="622"/>
    <cellStyle name="Heading 2 7" xfId="623"/>
    <cellStyle name="Heading 2 8" xfId="624"/>
    <cellStyle name="Heading 2 9" xfId="625"/>
    <cellStyle name="Heading 3 10" xfId="626"/>
    <cellStyle name="Heading 3 11" xfId="627"/>
    <cellStyle name="Heading 3 12" xfId="628"/>
    <cellStyle name="Heading 3 2" xfId="629"/>
    <cellStyle name="Heading 3 2 2" xfId="630"/>
    <cellStyle name="Heading 3 2 3" xfId="631"/>
    <cellStyle name="Heading 3 3" xfId="632"/>
    <cellStyle name="Heading 3 3 2" xfId="633"/>
    <cellStyle name="Heading 3 3 3" xfId="634"/>
    <cellStyle name="Heading 3 4" xfId="635"/>
    <cellStyle name="Heading 3 4 2" xfId="636"/>
    <cellStyle name="Heading 3 4 3" xfId="637"/>
    <cellStyle name="Heading 3 5" xfId="638"/>
    <cellStyle name="Heading 3 6" xfId="639"/>
    <cellStyle name="Heading 3 7" xfId="640"/>
    <cellStyle name="Heading 3 8" xfId="641"/>
    <cellStyle name="Heading 3 9" xfId="642"/>
    <cellStyle name="Heading 4 10" xfId="643"/>
    <cellStyle name="Heading 4 11" xfId="644"/>
    <cellStyle name="Heading 4 12" xfId="645"/>
    <cellStyle name="Heading 4 2" xfId="646"/>
    <cellStyle name="Heading 4 2 2" xfId="647"/>
    <cellStyle name="Heading 4 2 3" xfId="648"/>
    <cellStyle name="Heading 4 3" xfId="649"/>
    <cellStyle name="Heading 4 3 2" xfId="650"/>
    <cellStyle name="Heading 4 3 3" xfId="651"/>
    <cellStyle name="Heading 4 4" xfId="652"/>
    <cellStyle name="Heading 4 4 2" xfId="653"/>
    <cellStyle name="Heading 4 4 3" xfId="654"/>
    <cellStyle name="Heading 4 5" xfId="655"/>
    <cellStyle name="Heading 4 6" xfId="656"/>
    <cellStyle name="Heading 4 7" xfId="657"/>
    <cellStyle name="Heading 4 8" xfId="658"/>
    <cellStyle name="Heading 4 9" xfId="659"/>
    <cellStyle name="Hidden" xfId="660"/>
    <cellStyle name="Hyperlink 2" xfId="661"/>
    <cellStyle name="Ieșire" xfId="662"/>
    <cellStyle name="Input 10" xfId="663"/>
    <cellStyle name="Input 11" xfId="664"/>
    <cellStyle name="Input 12" xfId="665"/>
    <cellStyle name="Input 2" xfId="666"/>
    <cellStyle name="Input 2 2" xfId="667"/>
    <cellStyle name="Input 2 3" xfId="668"/>
    <cellStyle name="Input 3" xfId="669"/>
    <cellStyle name="Input 3 2" xfId="670"/>
    <cellStyle name="Input 3 3" xfId="671"/>
    <cellStyle name="Input 4" xfId="672"/>
    <cellStyle name="Input 4 2" xfId="673"/>
    <cellStyle name="Input 4 3" xfId="674"/>
    <cellStyle name="Input 5" xfId="675"/>
    <cellStyle name="Input 6" xfId="676"/>
    <cellStyle name="Input 7" xfId="677"/>
    <cellStyle name="Input 8" xfId="678"/>
    <cellStyle name="Input 9" xfId="679"/>
    <cellStyle name="Intrare" xfId="680"/>
    <cellStyle name="Linked Cell 10" xfId="681"/>
    <cellStyle name="Linked Cell 11" xfId="682"/>
    <cellStyle name="Linked Cell 12" xfId="683"/>
    <cellStyle name="Linked Cell 2" xfId="684"/>
    <cellStyle name="Linked Cell 2 2" xfId="685"/>
    <cellStyle name="Linked Cell 2 3" xfId="686"/>
    <cellStyle name="Linked Cell 3" xfId="687"/>
    <cellStyle name="Linked Cell 3 2" xfId="688"/>
    <cellStyle name="Linked Cell 3 3" xfId="689"/>
    <cellStyle name="Linked Cell 4" xfId="690"/>
    <cellStyle name="Linked Cell 4 2" xfId="691"/>
    <cellStyle name="Linked Cell 4 3" xfId="692"/>
    <cellStyle name="Linked Cell 5" xfId="693"/>
    <cellStyle name="Linked Cell 6" xfId="694"/>
    <cellStyle name="Linked Cell 7" xfId="695"/>
    <cellStyle name="Linked Cell 8" xfId="696"/>
    <cellStyle name="Linked Cell 9" xfId="697"/>
    <cellStyle name="Neutral 10" xfId="698"/>
    <cellStyle name="Neutral 11" xfId="699"/>
    <cellStyle name="Neutral 12" xfId="700"/>
    <cellStyle name="Neutral 2" xfId="701"/>
    <cellStyle name="Neutral 2 2" xfId="702"/>
    <cellStyle name="Neutral 2 3" xfId="703"/>
    <cellStyle name="Neutral 3" xfId="704"/>
    <cellStyle name="Neutral 3 2" xfId="705"/>
    <cellStyle name="Neutral 3 3" xfId="706"/>
    <cellStyle name="Neutral 4" xfId="707"/>
    <cellStyle name="Neutral 4 2" xfId="708"/>
    <cellStyle name="Neutral 4 3" xfId="709"/>
    <cellStyle name="Neutral 5" xfId="710"/>
    <cellStyle name="Neutral 6" xfId="711"/>
    <cellStyle name="Neutral 7" xfId="712"/>
    <cellStyle name="Neutral 8" xfId="713"/>
    <cellStyle name="Neutral 9" xfId="714"/>
    <cellStyle name="Neutru" xfId="715"/>
    <cellStyle name="Normal" xfId="0" builtinId="0"/>
    <cellStyle name="Normal - Style1" xfId="716"/>
    <cellStyle name="Normal 10" xfId="717"/>
    <cellStyle name="Normal 11" xfId="718"/>
    <cellStyle name="Normal 12" xfId="719"/>
    <cellStyle name="Normal 13" xfId="720"/>
    <cellStyle name="Normal 14" xfId="721"/>
    <cellStyle name="Normal 15" xfId="722"/>
    <cellStyle name="Normal 16" xfId="723"/>
    <cellStyle name="Normal 17" xfId="724"/>
    <cellStyle name="Normal 17 2" xfId="725"/>
    <cellStyle name="Normal 17 2 2" xfId="726"/>
    <cellStyle name="Normal 17 2 3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21" xfId="735"/>
    <cellStyle name="Normal 3" xfId="736"/>
    <cellStyle name="Normal 3 2" xfId="737"/>
    <cellStyle name="Normal 4" xfId="738"/>
    <cellStyle name="Normal 4 2" xfId="739"/>
    <cellStyle name="Normal 4 3" xfId="740"/>
    <cellStyle name="Normal 5" xfId="741"/>
    <cellStyle name="Normal 6" xfId="742"/>
    <cellStyle name="Normal 7" xfId="743"/>
    <cellStyle name="Normal 8" xfId="744"/>
    <cellStyle name="Normal 9" xfId="745"/>
    <cellStyle name="Normal_Anexa 1.4 - SG Serviciul Datoriei Publice 12.04.2010" xfId="1"/>
    <cellStyle name="Normale 2" xfId="746"/>
    <cellStyle name="Notă" xfId="747"/>
    <cellStyle name="Note 10" xfId="748"/>
    <cellStyle name="Note 11" xfId="749"/>
    <cellStyle name="Note 12" xfId="750"/>
    <cellStyle name="Note 2" xfId="751"/>
    <cellStyle name="Note 3" xfId="752"/>
    <cellStyle name="Note 4" xfId="753"/>
    <cellStyle name="Note 5" xfId="754"/>
    <cellStyle name="Note 6" xfId="755"/>
    <cellStyle name="Note 7" xfId="756"/>
    <cellStyle name="Note 8" xfId="757"/>
    <cellStyle name="Note 9" xfId="758"/>
    <cellStyle name="Output 10" xfId="759"/>
    <cellStyle name="Output 11" xfId="760"/>
    <cellStyle name="Output 12" xfId="761"/>
    <cellStyle name="Output 2" xfId="762"/>
    <cellStyle name="Output 2 2" xfId="763"/>
    <cellStyle name="Output 2 3" xfId="764"/>
    <cellStyle name="Output 3" xfId="765"/>
    <cellStyle name="Output 3 2" xfId="766"/>
    <cellStyle name="Output 3 3" xfId="767"/>
    <cellStyle name="Output 4" xfId="768"/>
    <cellStyle name="Output 4 2" xfId="769"/>
    <cellStyle name="Output 4 3" xfId="770"/>
    <cellStyle name="Output 5" xfId="771"/>
    <cellStyle name="Output 6" xfId="772"/>
    <cellStyle name="Output 7" xfId="773"/>
    <cellStyle name="Output 8" xfId="774"/>
    <cellStyle name="Output 9" xfId="775"/>
    <cellStyle name="Percent [1]" xfId="776"/>
    <cellStyle name="Percent [2]" xfId="777"/>
    <cellStyle name="Percent [3]" xfId="778"/>
    <cellStyle name="Percent 2" xfId="779"/>
    <cellStyle name="Percent 2 2" xfId="780"/>
    <cellStyle name="Percent 2 3" xfId="781"/>
    <cellStyle name="Percent 3" xfId="782"/>
    <cellStyle name="Percent 3 2" xfId="783"/>
    <cellStyle name="Percent 3 2 2" xfId="784"/>
    <cellStyle name="Percent 4" xfId="785"/>
    <cellStyle name="Percent 4 2" xfId="786"/>
    <cellStyle name="Percent 5" xfId="787"/>
    <cellStyle name="Percent 6" xfId="788"/>
    <cellStyle name="Percent 6 2" xfId="789"/>
    <cellStyle name="Percent 6 2 2" xfId="790"/>
    <cellStyle name="Text [Bullet]" xfId="791"/>
    <cellStyle name="Text [Dash]" xfId="792"/>
    <cellStyle name="Text [Em-Dash]" xfId="793"/>
    <cellStyle name="Text avertisment" xfId="794"/>
    <cellStyle name="Text explicativ" xfId="795"/>
    <cellStyle name="Times" xfId="796"/>
    <cellStyle name="Times [1]" xfId="797"/>
    <cellStyle name="Times [2]" xfId="798"/>
    <cellStyle name="Times_Evolutie 2003-2007 pt raport 2006" xfId="799"/>
    <cellStyle name="Title 10" xfId="800"/>
    <cellStyle name="Title 11" xfId="801"/>
    <cellStyle name="Title 12" xfId="802"/>
    <cellStyle name="Title 2" xfId="803"/>
    <cellStyle name="Title 2 2" xfId="804"/>
    <cellStyle name="Title 2 3" xfId="805"/>
    <cellStyle name="Title 3" xfId="806"/>
    <cellStyle name="Title 3 2" xfId="807"/>
    <cellStyle name="Title 3 3" xfId="808"/>
    <cellStyle name="Title 4" xfId="809"/>
    <cellStyle name="Title 4 2" xfId="810"/>
    <cellStyle name="Title 4 3" xfId="811"/>
    <cellStyle name="Title 5" xfId="812"/>
    <cellStyle name="Title 6" xfId="813"/>
    <cellStyle name="Title 7" xfId="814"/>
    <cellStyle name="Title 8" xfId="815"/>
    <cellStyle name="Title 9" xfId="816"/>
    <cellStyle name="Titlu" xfId="817"/>
    <cellStyle name="Titlu 1" xfId="818"/>
    <cellStyle name="Titlu 2" xfId="819"/>
    <cellStyle name="Titlu 3" xfId="820"/>
    <cellStyle name="Titlu 4" xfId="821"/>
    <cellStyle name="Total 10" xfId="822"/>
    <cellStyle name="Total 11" xfId="823"/>
    <cellStyle name="Total 12" xfId="824"/>
    <cellStyle name="Total 2" xfId="825"/>
    <cellStyle name="Total 2 2" xfId="826"/>
    <cellStyle name="Total 2 3" xfId="827"/>
    <cellStyle name="Total 3" xfId="828"/>
    <cellStyle name="Total 3 2" xfId="829"/>
    <cellStyle name="Total 3 3" xfId="830"/>
    <cellStyle name="Total 4" xfId="831"/>
    <cellStyle name="Total 4 2" xfId="832"/>
    <cellStyle name="Total 4 3" xfId="833"/>
    <cellStyle name="Total 5" xfId="834"/>
    <cellStyle name="Total 6" xfId="835"/>
    <cellStyle name="Total 7" xfId="836"/>
    <cellStyle name="Total 8" xfId="837"/>
    <cellStyle name="Total 9" xfId="838"/>
    <cellStyle name="Valuta 2" xfId="839"/>
    <cellStyle name="Verificare celulă" xfId="840"/>
    <cellStyle name="Virgulă_BUGET 2004 PE TRIMESTRE" xfId="841"/>
    <cellStyle name="Warning Text 10" xfId="842"/>
    <cellStyle name="Warning Text 11" xfId="843"/>
    <cellStyle name="Warning Text 12" xfId="844"/>
    <cellStyle name="Warning Text 2" xfId="845"/>
    <cellStyle name="Warning Text 2 2" xfId="846"/>
    <cellStyle name="Warning Text 2 3" xfId="847"/>
    <cellStyle name="Warning Text 3" xfId="848"/>
    <cellStyle name="Warning Text 3 2" xfId="849"/>
    <cellStyle name="Warning Text 3 3" xfId="850"/>
    <cellStyle name="Warning Text 4" xfId="851"/>
    <cellStyle name="Warning Text 4 2" xfId="852"/>
    <cellStyle name="Warning Text 4 3" xfId="853"/>
    <cellStyle name="Warning Text 5" xfId="854"/>
    <cellStyle name="Warning Text 6" xfId="855"/>
    <cellStyle name="Warning Text 7" xfId="856"/>
    <cellStyle name="Warning Text 8" xfId="857"/>
    <cellStyle name="Warning Text 9" xfId="858"/>
    <cellStyle name="ハイパーリンク" xfId="859"/>
    <cellStyle name="표준_Korean Portfolio II" xfId="860"/>
    <cellStyle name="桁?切り_SB" xfId="861"/>
    <cellStyle name="桁区切り_SB" xfId="862"/>
    <cellStyle name="標準_A" xfId="863"/>
    <cellStyle name="表旨巧・・ハイパーリンク" xfId="864"/>
    <cellStyle name="表示済みのハイパーリンク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0.06.2013/primarii/EFORIE/MIN%20FINANTE/AUTORIZARE%20IANUARIE%202013/Anexa%201.3%20si%201.4%20cu%205.8%20mio%20eu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%20Sinai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rv%20datoriei%2014.03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bancpost 1.8 mio eur"/>
      <sheetName val="emis obligatiuni 6  mio ron"/>
      <sheetName val="credit reesalonare-5.8 mio eur"/>
      <sheetName val="grad indatorare"/>
      <sheetName val="centralizare credite"/>
      <sheetName val="1.3"/>
      <sheetName val="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>
            <v>2012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10">
          <cell r="E10">
            <v>745.27433217599992</v>
          </cell>
        </row>
        <row r="11">
          <cell r="E11">
            <v>339.24244272808545</v>
          </cell>
        </row>
      </sheetData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1.BCR ref 2.2 mil. ron"/>
      <sheetName val="2.brd 3 mio euro"/>
      <sheetName val="3.samtid 553.967,97 EURO"/>
      <sheetName val="4.garantie bancpost"/>
      <sheetName val="5.credit refinan cec 10.5mil"/>
      <sheetName val="6.bcr 11 mil"/>
      <sheetName val="7.CREDIT UNICREDIT"/>
      <sheetName val="8.garantie BT 20 MIO RON"/>
      <sheetName val="9. CREDIT NOU"/>
      <sheetName val="centralizator"/>
      <sheetName val="grad indatorare"/>
      <sheetName val="1.3"/>
      <sheetName val="1.4"/>
      <sheetName val="Sheet2"/>
      <sheetName val="SD sin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197.39964000000001</v>
          </cell>
          <cell r="I6">
            <v>197.39964000000001</v>
          </cell>
          <cell r="J6">
            <v>197.39964000000001</v>
          </cell>
          <cell r="K6">
            <v>197.39964000000001</v>
          </cell>
          <cell r="L6">
            <v>197.39964000000001</v>
          </cell>
          <cell r="M6">
            <v>131.59985000000148</v>
          </cell>
        </row>
        <row r="7">
          <cell r="H7">
            <v>73.15210910777779</v>
          </cell>
          <cell r="I7">
            <v>58.927911420000036</v>
          </cell>
          <cell r="J7">
            <v>44.918020303333407</v>
          </cell>
          <cell r="K7">
            <v>30.908129186666756</v>
          </cell>
          <cell r="L7">
            <v>16.95901158777788</v>
          </cell>
          <cell r="M7">
            <v>3.4768881894445145</v>
          </cell>
        </row>
        <row r="11">
          <cell r="H11">
            <v>145.01423644152632</v>
          </cell>
          <cell r="I11">
            <v>145.01423644152632</v>
          </cell>
          <cell r="J11">
            <v>145.01423644152632</v>
          </cell>
          <cell r="K11">
            <v>145.01423644152632</v>
          </cell>
          <cell r="L11">
            <v>145.01423644152632</v>
          </cell>
          <cell r="M11">
            <v>145.01423644152632</v>
          </cell>
          <cell r="N11">
            <v>145.01423644152632</v>
          </cell>
          <cell r="O11">
            <v>72.507118220763161</v>
          </cell>
        </row>
        <row r="12">
          <cell r="H12">
            <v>53.433721348709319</v>
          </cell>
          <cell r="I12">
            <v>45.931248690206409</v>
          </cell>
          <cell r="J12">
            <v>38.579832537267926</v>
          </cell>
          <cell r="K12">
            <v>31.228416384329435</v>
          </cell>
          <cell r="L12">
            <v>23.947493272265618</v>
          </cell>
          <cell r="M12">
            <v>16.525584078452454</v>
          </cell>
          <cell r="N12">
            <v>9.1741679255139701</v>
          </cell>
          <cell r="O12">
            <v>1.8227500666836627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6">
          <cell r="H16">
            <v>446.73773399999999</v>
          </cell>
          <cell r="I16">
            <v>446.73773399999999</v>
          </cell>
          <cell r="J16">
            <v>446.73773399999999</v>
          </cell>
          <cell r="K16">
            <v>223.47291680400022</v>
          </cell>
        </row>
        <row r="17">
          <cell r="H17">
            <v>90.843442753913607</v>
          </cell>
          <cell r="I17">
            <v>61.577138926570697</v>
          </cell>
          <cell r="J17">
            <v>32.588823742570682</v>
          </cell>
          <cell r="K17">
            <v>4.5692420760106716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1">
          <cell r="H21">
            <v>1888.8020399999998</v>
          </cell>
          <cell r="I21">
            <v>944.39902000000018</v>
          </cell>
          <cell r="J21">
            <v>0</v>
          </cell>
        </row>
        <row r="22">
          <cell r="H22">
            <v>160.04842786025068</v>
          </cell>
          <cell r="I22">
            <v>22.13361190540035</v>
          </cell>
          <cell r="J22">
            <v>0</v>
          </cell>
        </row>
        <row r="25">
          <cell r="H25">
            <v>866.5377225531912</v>
          </cell>
          <cell r="I25">
            <v>866.5377225531912</v>
          </cell>
          <cell r="J25">
            <v>866.5377225531912</v>
          </cell>
          <cell r="K25">
            <v>866.5377225531912</v>
          </cell>
          <cell r="L25">
            <v>866.5377225531912</v>
          </cell>
          <cell r="M25">
            <v>866.5377225531912</v>
          </cell>
          <cell r="N25">
            <v>649.90329191489354</v>
          </cell>
        </row>
        <row r="26">
          <cell r="H26">
            <v>366.31494155880517</v>
          </cell>
          <cell r="I26">
            <v>307.18056196736609</v>
          </cell>
          <cell r="J26">
            <v>249.10688873631162</v>
          </cell>
          <cell r="K26">
            <v>191.03321550525709</v>
          </cell>
          <cell r="L26">
            <v>133.38382481835649</v>
          </cell>
          <cell r="M26">
            <v>74.885869043148332</v>
          </cell>
          <cell r="N26">
            <v>18.032008126536546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0">
          <cell r="H30">
            <v>1023.9366000000002</v>
          </cell>
          <cell r="I30">
            <v>1023.9366000000002</v>
          </cell>
          <cell r="J30">
            <v>1023.9366000000002</v>
          </cell>
          <cell r="K30">
            <v>1023.9366000000002</v>
          </cell>
          <cell r="L30">
            <v>1023.9366000000002</v>
          </cell>
          <cell r="M30">
            <v>1023.9366000000002</v>
          </cell>
          <cell r="N30">
            <v>1023.9366000000002</v>
          </cell>
          <cell r="O30">
            <v>682.66584999999998</v>
          </cell>
        </row>
        <row r="31">
          <cell r="H31">
            <v>528.193456344889</v>
          </cell>
          <cell r="I31">
            <v>453.5886690915558</v>
          </cell>
          <cell r="J31">
            <v>380.5023499982226</v>
          </cell>
          <cell r="K31">
            <v>307.41603090488945</v>
          </cell>
          <cell r="L31">
            <v>235.04723400888955</v>
          </cell>
          <cell r="M31">
            <v>161.24339271822311</v>
          </cell>
          <cell r="N31">
            <v>88.157073624889748</v>
          </cell>
          <cell r="O31">
            <v>18.140058483556103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5">
          <cell r="H35">
            <v>1079.5735199999997</v>
          </cell>
          <cell r="I35">
            <v>1079.5735199999997</v>
          </cell>
          <cell r="J35">
            <v>1079.5735199999997</v>
          </cell>
          <cell r="K35">
            <v>1079.5735199999997</v>
          </cell>
          <cell r="L35">
            <v>1079.5735199999997</v>
          </cell>
          <cell r="M35">
            <v>1079.5735199999997</v>
          </cell>
          <cell r="N35">
            <v>1079.5735199999997</v>
          </cell>
          <cell r="O35">
            <v>1079.5735199999997</v>
          </cell>
          <cell r="P35">
            <v>1079.5735199999997</v>
          </cell>
          <cell r="Q35">
            <v>675.70179999999993</v>
          </cell>
        </row>
        <row r="36">
          <cell r="H36">
            <v>754.4445763833329</v>
          </cell>
          <cell r="I36">
            <v>670.1870350749989</v>
          </cell>
          <cell r="J36">
            <v>588.09446532499851</v>
          </cell>
          <cell r="K36">
            <v>506.00189557499857</v>
          </cell>
          <cell r="L36">
            <v>425.17465278333191</v>
          </cell>
          <cell r="M36">
            <v>341.81675607499864</v>
          </cell>
          <cell r="N36">
            <v>259.72418632499864</v>
          </cell>
          <cell r="O36">
            <v>177.6316165749987</v>
          </cell>
          <cell r="P36">
            <v>95.904729183332066</v>
          </cell>
          <cell r="Q36">
            <v>18.013800824999191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40">
          <cell r="H40">
            <v>1111.1110000000001</v>
          </cell>
          <cell r="I40">
            <v>1111.1110000000001</v>
          </cell>
          <cell r="J40">
            <v>1111.1110000000001</v>
          </cell>
          <cell r="K40">
            <v>1111.1110000000001</v>
          </cell>
          <cell r="L40">
            <v>1111.1110000000001</v>
          </cell>
          <cell r="M40">
            <v>1111.1110000000001</v>
          </cell>
          <cell r="N40">
            <v>1111.1110000000001</v>
          </cell>
          <cell r="O40">
            <v>648.149</v>
          </cell>
        </row>
        <row r="41">
          <cell r="H41">
            <v>632.32254589583329</v>
          </cell>
          <cell r="I41">
            <v>542.87811039583335</v>
          </cell>
          <cell r="J41">
            <v>453.43367489583335</v>
          </cell>
          <cell r="K41">
            <v>363.98923939583341</v>
          </cell>
          <cell r="L41">
            <v>274.5448038958333</v>
          </cell>
          <cell r="M41">
            <v>185.1003683958333</v>
          </cell>
          <cell r="N41">
            <v>95.655932895833317</v>
          </cell>
          <cell r="O41">
            <v>14.596870458333331</v>
          </cell>
        </row>
        <row r="42"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6">
          <cell r="H46">
            <v>0</v>
          </cell>
          <cell r="I46">
            <v>0</v>
          </cell>
          <cell r="J46">
            <v>1133.3333333333333</v>
          </cell>
          <cell r="K46">
            <v>1700.0000000000002</v>
          </cell>
          <cell r="L46">
            <v>1700.0000000000002</v>
          </cell>
          <cell r="M46">
            <v>1700.0000000000002</v>
          </cell>
          <cell r="N46">
            <v>1700.0000000000002</v>
          </cell>
          <cell r="O46">
            <v>1700.0000000000002</v>
          </cell>
          <cell r="P46">
            <v>1700.0000000000002</v>
          </cell>
          <cell r="Q46">
            <v>1700.0000000000002</v>
          </cell>
          <cell r="R46">
            <v>1700.0000000000002</v>
          </cell>
          <cell r="S46">
            <v>1700.0000000000002</v>
          </cell>
          <cell r="T46">
            <v>566.66666666666663</v>
          </cell>
        </row>
        <row r="47">
          <cell r="H47">
            <v>33.157083333333333</v>
          </cell>
          <cell r="I47">
            <v>706.99458333333337</v>
          </cell>
          <cell r="J47">
            <v>1275.8643634259258</v>
          </cell>
          <cell r="K47">
            <v>1154.6449189814821</v>
          </cell>
          <cell r="L47">
            <v>1027.4536342592605</v>
          </cell>
          <cell r="M47">
            <v>894.37964120370532</v>
          </cell>
          <cell r="N47">
            <v>764.247002314817</v>
          </cell>
          <cell r="O47">
            <v>634.11436342592856</v>
          </cell>
          <cell r="P47">
            <v>505.49696759259496</v>
          </cell>
          <cell r="Q47">
            <v>373.84908564815026</v>
          </cell>
          <cell r="R47">
            <v>243.71644675926134</v>
          </cell>
          <cell r="S47">
            <v>113.58380787037254</v>
          </cell>
          <cell r="T47">
            <v>9.0023263888896015</v>
          </cell>
        </row>
        <row r="48">
          <cell r="H48">
            <v>34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75"/>
  <sheetViews>
    <sheetView tabSelected="1" view="pageBreakPreview" topLeftCell="A28" zoomScaleSheetLayoutView="100" workbookViewId="0">
      <selection activeCell="A57" sqref="A57:A60"/>
    </sheetView>
  </sheetViews>
  <sheetFormatPr defaultColWidth="9.140625" defaultRowHeight="12.75"/>
  <cols>
    <col min="1" max="1" width="5" style="1" customWidth="1"/>
    <col min="2" max="2" width="57.5703125" style="2" customWidth="1"/>
    <col min="3" max="3" width="3.7109375" style="2" customWidth="1"/>
    <col min="4" max="4" width="9.28515625" style="2" hidden="1" customWidth="1"/>
    <col min="5" max="5" width="10.28515625" style="2" hidden="1" customWidth="1"/>
    <col min="6" max="6" width="11.28515625" style="2" bestFit="1" customWidth="1"/>
    <col min="7" max="7" width="11" style="2" bestFit="1" customWidth="1"/>
    <col min="8" max="8" width="11.28515625" style="2" bestFit="1" customWidth="1"/>
    <col min="9" max="9" width="11" style="2" bestFit="1" customWidth="1"/>
    <col min="10" max="11" width="11.85546875" style="2" bestFit="1" customWidth="1"/>
    <col min="12" max="12" width="11.28515625" style="2" bestFit="1" customWidth="1"/>
    <col min="13" max="13" width="4.7109375" style="2" customWidth="1"/>
    <col min="14" max="14" width="56.5703125" style="2" customWidth="1"/>
    <col min="15" max="16" width="11" style="2" bestFit="1" customWidth="1"/>
    <col min="17" max="18" width="10.42578125" style="2" bestFit="1" customWidth="1"/>
    <col min="19" max="19" width="9.28515625" style="2" bestFit="1" customWidth="1"/>
    <col min="20" max="20" width="9.140625" style="2" bestFit="1" customWidth="1"/>
    <col min="21" max="22" width="9.42578125" style="2" bestFit="1" customWidth="1"/>
    <col min="23" max="23" width="9.140625" style="2" bestFit="1" customWidth="1"/>
    <col min="24" max="24" width="9.5703125" style="2" customWidth="1"/>
    <col min="25" max="25" width="9.28515625" style="2" bestFit="1" customWidth="1"/>
    <col min="26" max="26" width="9" style="2" bestFit="1" customWidth="1"/>
    <col min="27" max="27" width="10.28515625" style="2" bestFit="1" customWidth="1"/>
    <col min="28" max="28" width="12.42578125" style="2" bestFit="1" customWidth="1"/>
    <col min="29" max="29" width="10.28515625" style="6" bestFit="1" customWidth="1"/>
    <col min="30" max="30" width="15" style="2" bestFit="1" customWidth="1"/>
    <col min="31" max="16384" width="9.140625" style="2"/>
  </cols>
  <sheetData>
    <row r="3" spans="1:30" ht="12.75" customHeight="1">
      <c r="K3" s="3" t="s">
        <v>0</v>
      </c>
      <c r="X3" s="4" t="s">
        <v>1</v>
      </c>
      <c r="Y3" s="5"/>
    </row>
    <row r="4" spans="1:30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 t="str">
        <f>A4</f>
        <v xml:space="preserve">SITUATIE privind serviciul datoriei publice locale al Orasului Sinaia in perioada 2024-2036 
</v>
      </c>
      <c r="O4" s="7"/>
      <c r="P4" s="7"/>
      <c r="Q4" s="7"/>
      <c r="R4" s="7"/>
      <c r="S4" s="7"/>
      <c r="T4" s="7"/>
      <c r="U4" s="7"/>
      <c r="V4" s="7"/>
      <c r="W4" s="7"/>
      <c r="X4" s="7"/>
      <c r="Y4" s="9"/>
    </row>
    <row r="5" spans="1:30" ht="18" customHeight="1">
      <c r="A5" s="9"/>
      <c r="B5" s="10" t="s">
        <v>3</v>
      </c>
      <c r="C5" s="7"/>
      <c r="D5" s="7"/>
      <c r="E5" s="7"/>
      <c r="F5" s="7"/>
      <c r="G5" s="7"/>
      <c r="H5" s="7"/>
      <c r="I5" s="7"/>
      <c r="J5" s="7"/>
      <c r="K5" s="7"/>
      <c r="L5" s="9"/>
      <c r="M5" s="8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9"/>
      <c r="X5" s="9"/>
      <c r="Y5" s="9"/>
    </row>
    <row r="6" spans="1:30" ht="6.75" customHeight="1"/>
    <row r="7" spans="1:30">
      <c r="A7" s="11" t="s">
        <v>4</v>
      </c>
      <c r="B7" s="12" t="s">
        <v>5</v>
      </c>
      <c r="C7" s="13" t="s">
        <v>6</v>
      </c>
      <c r="D7" s="14"/>
      <c r="E7" s="14"/>
      <c r="F7" s="14"/>
      <c r="G7" s="14"/>
      <c r="H7" s="14"/>
      <c r="I7" s="14"/>
      <c r="J7" s="14"/>
      <c r="K7" s="14"/>
      <c r="L7" s="15"/>
      <c r="M7" s="16" t="s">
        <v>4</v>
      </c>
      <c r="N7" s="12" t="s">
        <v>5</v>
      </c>
      <c r="O7" s="13" t="s">
        <v>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30">
      <c r="A8" s="11"/>
      <c r="B8" s="17"/>
      <c r="C8" s="18"/>
      <c r="D8" s="18">
        <v>2012</v>
      </c>
      <c r="E8" s="18">
        <v>2018</v>
      </c>
      <c r="F8" s="18">
        <v>2024</v>
      </c>
      <c r="G8" s="18">
        <f t="shared" ref="G8:L8" si="0">F8+1</f>
        <v>2025</v>
      </c>
      <c r="H8" s="18">
        <f t="shared" si="0"/>
        <v>2026</v>
      </c>
      <c r="I8" s="18">
        <f t="shared" si="0"/>
        <v>2027</v>
      </c>
      <c r="J8" s="18">
        <f t="shared" si="0"/>
        <v>2028</v>
      </c>
      <c r="K8" s="18">
        <f t="shared" si="0"/>
        <v>2029</v>
      </c>
      <c r="L8" s="18">
        <f t="shared" si="0"/>
        <v>2030</v>
      </c>
      <c r="M8" s="16"/>
      <c r="N8" s="17"/>
      <c r="O8" s="18">
        <v>2031</v>
      </c>
      <c r="P8" s="18">
        <f>O8+1</f>
        <v>2032</v>
      </c>
      <c r="Q8" s="18">
        <f>P8+1</f>
        <v>2033</v>
      </c>
      <c r="R8" s="18">
        <f>Q8+1</f>
        <v>2034</v>
      </c>
      <c r="S8" s="18">
        <f t="shared" ref="S8:T8" si="1">R8+1</f>
        <v>2035</v>
      </c>
      <c r="T8" s="18">
        <f t="shared" si="1"/>
        <v>2036</v>
      </c>
      <c r="U8" s="18"/>
      <c r="V8" s="18"/>
      <c r="W8" s="18"/>
      <c r="X8" s="18"/>
      <c r="Y8" s="18"/>
      <c r="Z8" s="18"/>
    </row>
    <row r="9" spans="1:30" ht="26.25" customHeight="1">
      <c r="A9" s="19">
        <v>1</v>
      </c>
      <c r="B9" s="20" t="s">
        <v>7</v>
      </c>
      <c r="C9" s="21"/>
      <c r="D9" s="21" t="e">
        <f>SUM(D10:D12)</f>
        <v>#REF!</v>
      </c>
      <c r="E9" s="21" t="e">
        <f t="shared" ref="E9:K9" si="2">SUM(E10:E12)</f>
        <v>#REF!</v>
      </c>
      <c r="F9" s="21">
        <f t="shared" si="2"/>
        <v>9417.865714248228</v>
      </c>
      <c r="G9" s="21">
        <f t="shared" si="2"/>
        <v>7977.1137604666483</v>
      </c>
      <c r="H9" s="21">
        <f t="shared" si="2"/>
        <v>6657.5345085332556</v>
      </c>
      <c r="I9" s="21">
        <f t="shared" si="2"/>
        <v>6082.1918048267034</v>
      </c>
      <c r="J9" s="21">
        <f t="shared" si="2"/>
        <v>5532.6297393611721</v>
      </c>
      <c r="K9" s="21">
        <f t="shared" si="2"/>
        <v>5140.8217874948195</v>
      </c>
      <c r="L9" s="21">
        <f>SUM(L10:L12)</f>
        <v>4480.2820172541924</v>
      </c>
      <c r="M9" s="19">
        <v>1</v>
      </c>
      <c r="N9" s="20" t="str">
        <f t="shared" ref="N9:N60" si="3">B9</f>
        <v>Serviciul datoriei publice locale pentru imprumuturile si garantiile existente (a1+b1+c1)</v>
      </c>
      <c r="O9" s="21">
        <f t="shared" ref="O9:S9" si="4">SUM(O10:O12)</f>
        <v>2695.086783804335</v>
      </c>
      <c r="P9" s="21">
        <f t="shared" si="4"/>
        <v>1175.4782491833319</v>
      </c>
      <c r="Q9" s="21">
        <f t="shared" si="4"/>
        <v>693.71560082499911</v>
      </c>
      <c r="R9" s="21">
        <f t="shared" si="4"/>
        <v>0</v>
      </c>
      <c r="S9" s="21">
        <f t="shared" si="4"/>
        <v>0</v>
      </c>
      <c r="T9" s="21"/>
      <c r="U9" s="21"/>
      <c r="V9" s="21"/>
      <c r="W9" s="21"/>
      <c r="X9" s="21"/>
      <c r="Y9" s="21"/>
      <c r="Z9" s="21"/>
      <c r="AB9" s="22">
        <f>SUM(O9:S9)+SUM(F9:L9)</f>
        <v>49852.719965997683</v>
      </c>
    </row>
    <row r="10" spans="1:30" ht="25.5">
      <c r="A10" s="23"/>
      <c r="B10" s="24" t="s">
        <v>8</v>
      </c>
      <c r="C10" s="21"/>
      <c r="D10" s="21" t="e">
        <f>#REF!+#REF!+#REF!+#REF!</f>
        <v>#REF!</v>
      </c>
      <c r="E10" s="21" t="e">
        <f>#REF!+E14+E18+#REF!+E22</f>
        <v>#REF!</v>
      </c>
      <c r="F10" s="21">
        <f>F14+F18+F22+F26+F30+F34+F38+F42</f>
        <v>6759.1124929947164</v>
      </c>
      <c r="G10" s="21">
        <f t="shared" ref="G10:L10" si="5">G14+G18+G22+G26+G30+G34+G38+G42</f>
        <v>5814.7094729947166</v>
      </c>
      <c r="H10" s="21">
        <f t="shared" si="5"/>
        <v>4870.3104529947177</v>
      </c>
      <c r="I10" s="21">
        <f t="shared" si="5"/>
        <v>4647.0456357987177</v>
      </c>
      <c r="J10" s="21">
        <f t="shared" si="5"/>
        <v>4423.5727189947174</v>
      </c>
      <c r="K10" s="21">
        <f t="shared" si="5"/>
        <v>4357.7729289947192</v>
      </c>
      <c r="L10" s="21">
        <f t="shared" si="5"/>
        <v>4009.5386483564198</v>
      </c>
      <c r="M10" s="23"/>
      <c r="N10" s="25" t="str">
        <f t="shared" si="3"/>
        <v>a1) Rambursarea imprumutului (a1.1+a1.2+a1.3+a1.4+a1.5+a1.6+a1.7+a1.8)</v>
      </c>
      <c r="O10" s="21">
        <f t="shared" ref="O10:U12" si="6">O14+O18+O22+O26+O30+O34+O38+O42</f>
        <v>2482.8954882207631</v>
      </c>
      <c r="P10" s="21">
        <f t="shared" si="6"/>
        <v>1079.5735199999997</v>
      </c>
      <c r="Q10" s="21">
        <f t="shared" si="6"/>
        <v>675.70179999999993</v>
      </c>
      <c r="R10" s="21">
        <f t="shared" si="6"/>
        <v>0</v>
      </c>
      <c r="S10" s="21">
        <f t="shared" si="6"/>
        <v>0</v>
      </c>
      <c r="T10" s="21">
        <f t="shared" si="6"/>
        <v>0</v>
      </c>
      <c r="U10" s="21">
        <f t="shared" si="6"/>
        <v>0</v>
      </c>
      <c r="V10" s="21"/>
      <c r="W10" s="21"/>
      <c r="X10" s="21"/>
      <c r="Y10" s="21"/>
      <c r="Z10" s="21"/>
      <c r="AB10" s="22"/>
    </row>
    <row r="11" spans="1:30" ht="14.25" customHeight="1">
      <c r="A11" s="23"/>
      <c r="B11" s="24" t="s">
        <v>9</v>
      </c>
      <c r="C11" s="21"/>
      <c r="D11" s="21" t="e">
        <f>#REF!+#REF!+#REF!+#REF!</f>
        <v>#REF!</v>
      </c>
      <c r="E11" s="21" t="e">
        <f>#REF!+E15+E19+#REF!+E23</f>
        <v>#REF!</v>
      </c>
      <c r="F11" s="21">
        <f t="shared" ref="F11:L12" si="7">F15+F19+F23+F27+F31+F35+F39+F43</f>
        <v>2658.7532212535116</v>
      </c>
      <c r="G11" s="21">
        <f t="shared" si="7"/>
        <v>2162.4042874719316</v>
      </c>
      <c r="H11" s="21">
        <f t="shared" si="7"/>
        <v>1787.2240555385381</v>
      </c>
      <c r="I11" s="21">
        <f t="shared" si="7"/>
        <v>1435.1461690279853</v>
      </c>
      <c r="J11" s="21">
        <f t="shared" si="7"/>
        <v>1109.0570203664547</v>
      </c>
      <c r="K11" s="21">
        <f t="shared" si="7"/>
        <v>783.04885850010032</v>
      </c>
      <c r="L11" s="21">
        <f t="shared" si="7"/>
        <v>470.7433688977722</v>
      </c>
      <c r="M11" s="23"/>
      <c r="N11" s="25" t="str">
        <f t="shared" si="3"/>
        <v>b1) Dobanzi (b1.1+b1.2+b1.3+b1.4+b1.5+b1.6+a1.7+b1.8)</v>
      </c>
      <c r="O11" s="21">
        <f t="shared" si="6"/>
        <v>212.19129558357179</v>
      </c>
      <c r="P11" s="21">
        <f t="shared" si="6"/>
        <v>95.904729183332066</v>
      </c>
      <c r="Q11" s="21">
        <f t="shared" si="6"/>
        <v>18.013800824999191</v>
      </c>
      <c r="R11" s="21">
        <f t="shared" si="6"/>
        <v>0</v>
      </c>
      <c r="S11" s="21">
        <f t="shared" si="6"/>
        <v>0</v>
      </c>
      <c r="T11" s="21">
        <f t="shared" si="6"/>
        <v>0</v>
      </c>
      <c r="U11" s="21">
        <f t="shared" si="6"/>
        <v>0</v>
      </c>
      <c r="V11" s="21"/>
      <c r="W11" s="21"/>
      <c r="X11" s="21"/>
      <c r="Y11" s="21"/>
      <c r="Z11" s="21"/>
      <c r="AB11" s="22"/>
    </row>
    <row r="12" spans="1:30" s="6" customFormat="1" ht="15.75" customHeight="1">
      <c r="A12" s="26"/>
      <c r="B12" s="24" t="s">
        <v>10</v>
      </c>
      <c r="C12" s="21"/>
      <c r="D12" s="21" t="e">
        <f>#REF!+#REF!+#REF!+#REF!</f>
        <v>#REF!</v>
      </c>
      <c r="E12" s="21" t="e">
        <f>#REF!+E16+E20+#REF!+E24</f>
        <v>#REF!</v>
      </c>
      <c r="F12" s="21">
        <f t="shared" si="7"/>
        <v>0</v>
      </c>
      <c r="G12" s="21">
        <f t="shared" si="7"/>
        <v>0</v>
      </c>
      <c r="H12" s="21">
        <f t="shared" si="7"/>
        <v>0</v>
      </c>
      <c r="I12" s="21">
        <f t="shared" si="7"/>
        <v>0</v>
      </c>
      <c r="J12" s="21">
        <f t="shared" si="7"/>
        <v>0</v>
      </c>
      <c r="K12" s="21">
        <f t="shared" si="7"/>
        <v>0</v>
      </c>
      <c r="L12" s="21">
        <f t="shared" si="7"/>
        <v>0</v>
      </c>
      <c r="M12" s="26"/>
      <c r="N12" s="25" t="str">
        <f t="shared" si="3"/>
        <v>c1) Comisioane (c1.1+c1.2+c1.3+c1.4+c1.5+c1.6+c1.7+c1.8)</v>
      </c>
      <c r="O12" s="21">
        <f t="shared" si="6"/>
        <v>0</v>
      </c>
      <c r="P12" s="21">
        <f t="shared" si="6"/>
        <v>0</v>
      </c>
      <c r="Q12" s="21">
        <f t="shared" si="6"/>
        <v>0</v>
      </c>
      <c r="R12" s="21">
        <f t="shared" si="6"/>
        <v>0</v>
      </c>
      <c r="S12" s="21">
        <f t="shared" si="6"/>
        <v>0</v>
      </c>
      <c r="T12" s="21">
        <f t="shared" si="6"/>
        <v>0</v>
      </c>
      <c r="U12" s="21">
        <f t="shared" si="6"/>
        <v>0</v>
      </c>
      <c r="V12" s="21"/>
      <c r="W12" s="21"/>
      <c r="X12" s="21"/>
      <c r="Y12" s="21"/>
      <c r="Z12" s="21"/>
      <c r="AA12" s="2"/>
      <c r="AB12" s="22"/>
      <c r="AD12" s="2"/>
    </row>
    <row r="13" spans="1:30" s="31" customFormat="1" ht="26.25" customHeight="1">
      <c r="A13" s="27" t="s">
        <v>11</v>
      </c>
      <c r="B13" s="28" t="s">
        <v>12</v>
      </c>
      <c r="C13" s="29"/>
      <c r="D13" s="29" t="e">
        <f t="shared" ref="D13:L13" si="8">SUM(D14:D16)</f>
        <v>#REF!</v>
      </c>
      <c r="E13" s="29">
        <f t="shared" si="8"/>
        <v>0</v>
      </c>
      <c r="F13" s="29">
        <f t="shared" si="8"/>
        <v>537.58117675391361</v>
      </c>
      <c r="G13" s="29">
        <f t="shared" si="8"/>
        <v>508.31487292657067</v>
      </c>
      <c r="H13" s="29">
        <f t="shared" si="8"/>
        <v>479.32655774257069</v>
      </c>
      <c r="I13" s="29">
        <f t="shared" si="8"/>
        <v>228.0421588800109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7" t="s">
        <v>11</v>
      </c>
      <c r="N13" s="28" t="str">
        <f t="shared" si="3"/>
        <v>Serviciul datoriei publice locale pentru credit BRD Group SG (1.190.135,95 eur) (a1.2+b1.2+c1.2)</v>
      </c>
      <c r="O13" s="29">
        <f t="shared" ref="O13:S13" si="9">SUM(O14:O16)</f>
        <v>0</v>
      </c>
      <c r="P13" s="29">
        <f t="shared" si="9"/>
        <v>0</v>
      </c>
      <c r="Q13" s="29">
        <f t="shared" si="9"/>
        <v>0</v>
      </c>
      <c r="R13" s="29">
        <f t="shared" si="9"/>
        <v>0</v>
      </c>
      <c r="S13" s="29">
        <f t="shared" si="9"/>
        <v>0</v>
      </c>
      <c r="T13" s="29"/>
      <c r="U13" s="29"/>
      <c r="V13" s="29"/>
      <c r="W13" s="29"/>
      <c r="X13" s="29"/>
      <c r="Y13" s="29"/>
      <c r="Z13" s="29"/>
      <c r="AA13" s="30"/>
      <c r="AB13" s="22">
        <f>SUM(O13:S13)+SUM(F13:L13)</f>
        <v>1753.2647663030659</v>
      </c>
      <c r="AD13" s="30"/>
    </row>
    <row r="14" spans="1:30" s="30" customFormat="1">
      <c r="A14" s="32"/>
      <c r="B14" s="33" t="s">
        <v>13</v>
      </c>
      <c r="C14" s="29"/>
      <c r="D14" s="29" t="e">
        <f>'[1]centralizare credite'!E2</f>
        <v>#REF!</v>
      </c>
      <c r="E14" s="29">
        <f>[2]centralizator!D16</f>
        <v>0</v>
      </c>
      <c r="F14" s="29">
        <f>[2]centralizator!H16</f>
        <v>446.73773399999999</v>
      </c>
      <c r="G14" s="29">
        <f>[2]centralizator!I16</f>
        <v>446.73773399999999</v>
      </c>
      <c r="H14" s="29">
        <f>[2]centralizator!J16</f>
        <v>446.73773399999999</v>
      </c>
      <c r="I14" s="29">
        <f>[2]centralizator!K16</f>
        <v>223.47291680400022</v>
      </c>
      <c r="J14" s="29">
        <f>[2]centralizator!L16</f>
        <v>0</v>
      </c>
      <c r="K14" s="29">
        <f>[2]centralizator!M16</f>
        <v>0</v>
      </c>
      <c r="L14" s="29">
        <f>[2]centralizator!L16</f>
        <v>0</v>
      </c>
      <c r="M14" s="32"/>
      <c r="N14" s="28" t="str">
        <f t="shared" si="3"/>
        <v>a1.1) Rambursarea imprumutului</v>
      </c>
      <c r="O14" s="29"/>
      <c r="P14" s="29"/>
      <c r="Q14" s="29">
        <f>[2]centralizator!L16</f>
        <v>0</v>
      </c>
      <c r="R14" s="29">
        <f>[2]centralizator!M16</f>
        <v>0</v>
      </c>
      <c r="S14" s="29">
        <f>[2]centralizator!N16</f>
        <v>0</v>
      </c>
      <c r="T14" s="29"/>
      <c r="U14" s="29"/>
      <c r="V14" s="29"/>
      <c r="W14" s="29"/>
      <c r="X14" s="29"/>
      <c r="Y14" s="29"/>
      <c r="Z14" s="29"/>
      <c r="AB14" s="34"/>
      <c r="AC14" s="31"/>
      <c r="AD14" s="34"/>
    </row>
    <row r="15" spans="1:30" s="30" customFormat="1">
      <c r="A15" s="32"/>
      <c r="B15" s="33" t="s">
        <v>14</v>
      </c>
      <c r="C15" s="29"/>
      <c r="D15" s="29">
        <f>'[1]centralizare credite'!E3</f>
        <v>2012</v>
      </c>
      <c r="E15" s="29">
        <f>[2]centralizator!D17</f>
        <v>0</v>
      </c>
      <c r="F15" s="29">
        <f>[2]centralizator!H17</f>
        <v>90.843442753913607</v>
      </c>
      <c r="G15" s="29">
        <f>[2]centralizator!I17</f>
        <v>61.577138926570697</v>
      </c>
      <c r="H15" s="29">
        <f>[2]centralizator!J17</f>
        <v>32.588823742570682</v>
      </c>
      <c r="I15" s="29">
        <f>[2]centralizator!K17</f>
        <v>4.5692420760106716</v>
      </c>
      <c r="J15" s="29">
        <f>[2]centralizator!L17</f>
        <v>0</v>
      </c>
      <c r="K15" s="29">
        <f>[2]centralizator!M17</f>
        <v>0</v>
      </c>
      <c r="L15" s="29">
        <f>[2]centralizator!L17</f>
        <v>0</v>
      </c>
      <c r="M15" s="32"/>
      <c r="N15" s="28" t="str">
        <f t="shared" si="3"/>
        <v xml:space="preserve">b1.1) Dobanzi </v>
      </c>
      <c r="O15" s="29"/>
      <c r="P15" s="29"/>
      <c r="Q15" s="29">
        <f>[2]centralizator!L17</f>
        <v>0</v>
      </c>
      <c r="R15" s="29">
        <f>[2]centralizator!M17</f>
        <v>0</v>
      </c>
      <c r="S15" s="29">
        <f>[2]centralizator!N17</f>
        <v>0</v>
      </c>
      <c r="T15" s="29"/>
      <c r="U15" s="29"/>
      <c r="V15" s="29"/>
      <c r="W15" s="29"/>
      <c r="X15" s="29"/>
      <c r="Y15" s="29"/>
      <c r="Z15" s="29"/>
      <c r="AB15" s="34"/>
      <c r="AC15" s="31"/>
      <c r="AD15" s="34"/>
    </row>
    <row r="16" spans="1:30" s="30" customFormat="1">
      <c r="A16" s="35"/>
      <c r="B16" s="33" t="s">
        <v>15</v>
      </c>
      <c r="C16" s="29"/>
      <c r="D16" s="29">
        <v>0</v>
      </c>
      <c r="E16" s="29">
        <f>[2]centralizator!D18</f>
        <v>0</v>
      </c>
      <c r="F16" s="29">
        <f>[2]centralizator!H18</f>
        <v>0</v>
      </c>
      <c r="G16" s="29">
        <f>[2]centralizator!I18</f>
        <v>0</v>
      </c>
      <c r="H16" s="29">
        <f>[2]centralizator!J18</f>
        <v>0</v>
      </c>
      <c r="I16" s="29">
        <f>[2]centralizator!K18</f>
        <v>0</v>
      </c>
      <c r="J16" s="29">
        <f>[2]centralizator!L18</f>
        <v>0</v>
      </c>
      <c r="K16" s="29">
        <f>[2]centralizator!M18</f>
        <v>0</v>
      </c>
      <c r="L16" s="29">
        <f>[2]centralizator!L18</f>
        <v>0</v>
      </c>
      <c r="M16" s="35"/>
      <c r="N16" s="28" t="str">
        <f t="shared" si="3"/>
        <v>c1.1) Comisioane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4"/>
      <c r="AB16" s="34"/>
      <c r="AC16" s="31"/>
      <c r="AD16" s="34"/>
    </row>
    <row r="17" spans="1:30" s="38" customFormat="1" ht="26.25" customHeight="1">
      <c r="A17" s="27" t="s">
        <v>16</v>
      </c>
      <c r="B17" s="24" t="s">
        <v>17</v>
      </c>
      <c r="C17" s="36"/>
      <c r="D17" s="36">
        <f t="shared" ref="D17:L17" si="10">SUM(D18:D20)</f>
        <v>0</v>
      </c>
      <c r="E17" s="36">
        <f t="shared" si="10"/>
        <v>0</v>
      </c>
      <c r="F17" s="36">
        <f t="shared" si="10"/>
        <v>2048.8504678602503</v>
      </c>
      <c r="G17" s="36">
        <f t="shared" si="10"/>
        <v>966.53263190540054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36">
        <f t="shared" si="10"/>
        <v>0</v>
      </c>
      <c r="M17" s="37" t="s">
        <v>16</v>
      </c>
      <c r="N17" s="24" t="str">
        <f>B17</f>
        <v>Serviciul datoriei publice locale pentru garantie BT/Bancpost (17 mio) (a1.3+b1.3+c1.3)</v>
      </c>
      <c r="O17" s="36">
        <f t="shared" ref="O17:S17" si="11">SUM(O18:O20)</f>
        <v>0</v>
      </c>
      <c r="P17" s="36">
        <f t="shared" si="11"/>
        <v>0</v>
      </c>
      <c r="Q17" s="36">
        <f t="shared" si="11"/>
        <v>0</v>
      </c>
      <c r="R17" s="36">
        <f t="shared" si="11"/>
        <v>0</v>
      </c>
      <c r="S17" s="36">
        <f t="shared" si="11"/>
        <v>0</v>
      </c>
      <c r="T17" s="36"/>
      <c r="U17" s="36"/>
      <c r="V17" s="36"/>
      <c r="W17" s="36"/>
      <c r="X17" s="36"/>
      <c r="Y17" s="36"/>
      <c r="Z17" s="36"/>
      <c r="AA17" s="3"/>
      <c r="AB17" s="22">
        <f>SUM(O17:S17)+SUM(F17:L17)</f>
        <v>3015.383099765651</v>
      </c>
      <c r="AD17" s="3"/>
    </row>
    <row r="18" spans="1:30" s="3" customFormat="1">
      <c r="A18" s="32"/>
      <c r="B18" s="39" t="s">
        <v>18</v>
      </c>
      <c r="C18" s="36"/>
      <c r="D18" s="36">
        <f>'[1]centralizare credite'!E6</f>
        <v>0</v>
      </c>
      <c r="E18" s="36">
        <f>[2]centralizator!D21</f>
        <v>0</v>
      </c>
      <c r="F18" s="36">
        <f>[2]centralizator!H21</f>
        <v>1888.8020399999998</v>
      </c>
      <c r="G18" s="36">
        <f>[2]centralizator!I21</f>
        <v>944.39902000000018</v>
      </c>
      <c r="H18" s="36">
        <f>[2]centralizator!J21</f>
        <v>0</v>
      </c>
      <c r="I18" s="36">
        <f>[2]centralizator!K21</f>
        <v>0</v>
      </c>
      <c r="J18" s="36">
        <f>[2]centralizator!J21</f>
        <v>0</v>
      </c>
      <c r="K18" s="36">
        <f>[2]centralizator!J21</f>
        <v>0</v>
      </c>
      <c r="L18" s="36">
        <f>[2]centralizator!K21</f>
        <v>0</v>
      </c>
      <c r="M18" s="40"/>
      <c r="N18" s="24" t="str">
        <f>B18</f>
        <v>a1.2) Rambursarea imprumutului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B18" s="41"/>
      <c r="AC18" s="38"/>
      <c r="AD18" s="41"/>
    </row>
    <row r="19" spans="1:30" s="3" customFormat="1">
      <c r="A19" s="32"/>
      <c r="B19" s="39" t="s">
        <v>19</v>
      </c>
      <c r="C19" s="36"/>
      <c r="D19" s="36">
        <f>'[1]centralizare credite'!E7</f>
        <v>0</v>
      </c>
      <c r="E19" s="36">
        <f>[2]centralizator!D22</f>
        <v>0</v>
      </c>
      <c r="F19" s="36">
        <f>[2]centralizator!H22</f>
        <v>160.04842786025068</v>
      </c>
      <c r="G19" s="36">
        <f>[2]centralizator!I22</f>
        <v>22.13361190540035</v>
      </c>
      <c r="H19" s="36">
        <f>[2]centralizator!J22</f>
        <v>0</v>
      </c>
      <c r="I19" s="36">
        <f>[2]centralizator!K22</f>
        <v>0</v>
      </c>
      <c r="J19" s="36">
        <f>[2]centralizator!J22</f>
        <v>0</v>
      </c>
      <c r="K19" s="36">
        <f>[2]centralizator!J22</f>
        <v>0</v>
      </c>
      <c r="L19" s="36">
        <f>[2]centralizator!K22</f>
        <v>0</v>
      </c>
      <c r="M19" s="40"/>
      <c r="N19" s="24" t="str">
        <f>B19</f>
        <v xml:space="preserve">b1.2) Dobanzi 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B19" s="41"/>
      <c r="AC19" s="38"/>
      <c r="AD19" s="41"/>
    </row>
    <row r="20" spans="1:30" s="3" customFormat="1">
      <c r="A20" s="35"/>
      <c r="B20" s="39" t="s">
        <v>20</v>
      </c>
      <c r="C20" s="36"/>
      <c r="D20" s="36">
        <v>0</v>
      </c>
      <c r="E20" s="36">
        <f>[2]centralizator!D23</f>
        <v>0</v>
      </c>
      <c r="F20" s="36">
        <f>[2]centralizator!H23</f>
        <v>0</v>
      </c>
      <c r="G20" s="36">
        <f>[2]centralizator!I23</f>
        <v>0</v>
      </c>
      <c r="H20" s="36">
        <f>[2]centralizator!J23</f>
        <v>0</v>
      </c>
      <c r="I20" s="36">
        <f>[2]centralizator!K23</f>
        <v>0</v>
      </c>
      <c r="J20" s="36">
        <f>[2]centralizator!J23</f>
        <v>0</v>
      </c>
      <c r="K20" s="36">
        <f>[2]centralizator!J23</f>
        <v>0</v>
      </c>
      <c r="L20" s="36">
        <f>[2]centralizator!K23</f>
        <v>0</v>
      </c>
      <c r="M20" s="42"/>
      <c r="N20" s="24" t="str">
        <f>B20</f>
        <v>c1.2) Comisioane</v>
      </c>
      <c r="O20" s="36">
        <f>[2]centralizator!J27</f>
        <v>0</v>
      </c>
      <c r="P20" s="36">
        <f>[2]centralizator!K27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1"/>
      <c r="AB20" s="41"/>
      <c r="AC20" s="38"/>
      <c r="AD20" s="41"/>
    </row>
    <row r="21" spans="1:30" s="3" customFormat="1" ht="16.5" customHeight="1">
      <c r="A21" s="27" t="s">
        <v>21</v>
      </c>
      <c r="B21" s="24" t="s">
        <v>22</v>
      </c>
      <c r="C21" s="36"/>
      <c r="D21" s="36">
        <f>SUM(D22:D24)</f>
        <v>0</v>
      </c>
      <c r="E21" s="36">
        <f t="shared" ref="E21:L21" si="12">SUM(E22:E24)</f>
        <v>0</v>
      </c>
      <c r="F21" s="36">
        <f t="shared" si="12"/>
        <v>1232.8526641119963</v>
      </c>
      <c r="G21" s="36">
        <f t="shared" si="12"/>
        <v>1173.7182845205573</v>
      </c>
      <c r="H21" s="36">
        <f t="shared" si="12"/>
        <v>1115.6446112895028</v>
      </c>
      <c r="I21" s="36">
        <f t="shared" si="12"/>
        <v>1057.5709380584483</v>
      </c>
      <c r="J21" s="36">
        <f t="shared" si="12"/>
        <v>999.92154737154772</v>
      </c>
      <c r="K21" s="36">
        <f t="shared" si="12"/>
        <v>941.42359159633952</v>
      </c>
      <c r="L21" s="36">
        <f t="shared" si="12"/>
        <v>667.93530004143008</v>
      </c>
      <c r="M21" s="37" t="s">
        <v>21</v>
      </c>
      <c r="N21" s="24" t="str">
        <f t="shared" si="3"/>
        <v>Serviciul datoriei publice locale CEC Bank (refinantare 10.18 mio lei)</v>
      </c>
      <c r="O21" s="36"/>
      <c r="P21" s="36"/>
      <c r="Q21" s="36">
        <f t="shared" ref="Q21:S21" si="13">SUM(Q22:Q24)</f>
        <v>0</v>
      </c>
      <c r="R21" s="36">
        <f t="shared" si="13"/>
        <v>0</v>
      </c>
      <c r="S21" s="36">
        <f t="shared" si="13"/>
        <v>0</v>
      </c>
      <c r="T21" s="36"/>
      <c r="U21" s="36"/>
      <c r="V21" s="36"/>
      <c r="W21" s="36"/>
      <c r="X21" s="36"/>
      <c r="Y21" s="36"/>
      <c r="Z21" s="36"/>
      <c r="AB21" s="22">
        <f>SUM(O21:S21)+SUM(F21:L21)</f>
        <v>7189.0669369898224</v>
      </c>
      <c r="AC21" s="38"/>
    </row>
    <row r="22" spans="1:30" s="3" customFormat="1">
      <c r="A22" s="32"/>
      <c r="B22" s="39" t="s">
        <v>23</v>
      </c>
      <c r="C22" s="36"/>
      <c r="D22" s="36">
        <f>'[1]centralizare credite'!E5</f>
        <v>0</v>
      </c>
      <c r="E22" s="36">
        <f>[2]centralizator!D25</f>
        <v>0</v>
      </c>
      <c r="F22" s="36">
        <f>[2]centralizator!H25</f>
        <v>866.5377225531912</v>
      </c>
      <c r="G22" s="36">
        <f>[2]centralizator!I25</f>
        <v>866.5377225531912</v>
      </c>
      <c r="H22" s="36">
        <f>[2]centralizator!J25</f>
        <v>866.5377225531912</v>
      </c>
      <c r="I22" s="36">
        <f>[2]centralizator!K25</f>
        <v>866.5377225531912</v>
      </c>
      <c r="J22" s="36">
        <f>[2]centralizator!L25</f>
        <v>866.5377225531912</v>
      </c>
      <c r="K22" s="36">
        <f>[2]centralizator!M25</f>
        <v>866.5377225531912</v>
      </c>
      <c r="L22" s="36">
        <f>[2]centralizator!N25</f>
        <v>649.90329191489354</v>
      </c>
      <c r="M22" s="40"/>
      <c r="N22" s="24" t="str">
        <f t="shared" si="3"/>
        <v>a1.3) Rambursarea imprumutului</v>
      </c>
      <c r="O22" s="36"/>
      <c r="P22" s="36"/>
      <c r="Q22" s="36">
        <f>[2]centralizator!O25</f>
        <v>0</v>
      </c>
      <c r="R22" s="36">
        <f>[2]centralizator!O25</f>
        <v>0</v>
      </c>
      <c r="S22" s="36">
        <f>[2]centralizator!O25</f>
        <v>0</v>
      </c>
      <c r="T22" s="36"/>
      <c r="U22" s="36"/>
      <c r="V22" s="36"/>
      <c r="W22" s="36"/>
      <c r="X22" s="36"/>
      <c r="Y22" s="36"/>
      <c r="Z22" s="36"/>
      <c r="AB22" s="41"/>
      <c r="AC22" s="38"/>
      <c r="AD22" s="41"/>
    </row>
    <row r="23" spans="1:30" s="3" customFormat="1">
      <c r="A23" s="32"/>
      <c r="B23" s="39" t="s">
        <v>24</v>
      </c>
      <c r="C23" s="36"/>
      <c r="D23" s="36">
        <f>'[1]centralizare credite'!E6</f>
        <v>0</v>
      </c>
      <c r="E23" s="36">
        <f>[2]centralizator!D26</f>
        <v>0</v>
      </c>
      <c r="F23" s="36">
        <f>[2]centralizator!H26</f>
        <v>366.31494155880517</v>
      </c>
      <c r="G23" s="36">
        <f>[2]centralizator!I26</f>
        <v>307.18056196736609</v>
      </c>
      <c r="H23" s="36">
        <f>[2]centralizator!J26</f>
        <v>249.10688873631162</v>
      </c>
      <c r="I23" s="36">
        <f>[2]centralizator!K26</f>
        <v>191.03321550525709</v>
      </c>
      <c r="J23" s="36">
        <f>[2]centralizator!L26</f>
        <v>133.38382481835649</v>
      </c>
      <c r="K23" s="36">
        <f>[2]centralizator!M26</f>
        <v>74.885869043148332</v>
      </c>
      <c r="L23" s="36">
        <f>[2]centralizator!N26</f>
        <v>18.032008126536546</v>
      </c>
      <c r="M23" s="40"/>
      <c r="N23" s="24" t="str">
        <f t="shared" si="3"/>
        <v xml:space="preserve">b1.3) Dobanzi </v>
      </c>
      <c r="O23" s="36"/>
      <c r="P23" s="36"/>
      <c r="Q23" s="36">
        <f>[2]centralizator!O26</f>
        <v>0</v>
      </c>
      <c r="R23" s="36">
        <f>[2]centralizator!O26</f>
        <v>0</v>
      </c>
      <c r="S23" s="36">
        <f>[2]centralizator!O26</f>
        <v>0</v>
      </c>
      <c r="T23" s="36"/>
      <c r="U23" s="36"/>
      <c r="V23" s="36"/>
      <c r="W23" s="36"/>
      <c r="X23" s="36"/>
      <c r="Y23" s="36"/>
      <c r="Z23" s="36"/>
      <c r="AB23" s="41"/>
      <c r="AC23" s="38"/>
      <c r="AD23" s="41"/>
    </row>
    <row r="24" spans="1:30" s="3" customFormat="1">
      <c r="A24" s="35"/>
      <c r="B24" s="39" t="s">
        <v>25</v>
      </c>
      <c r="C24" s="36"/>
      <c r="D24" s="36">
        <f>'[1]centralizare credite'!E7</f>
        <v>0</v>
      </c>
      <c r="E24" s="36">
        <f>[2]centralizator!D27</f>
        <v>0</v>
      </c>
      <c r="F24" s="36">
        <f>[2]centralizator!H27</f>
        <v>0</v>
      </c>
      <c r="G24" s="36">
        <f>[2]centralizator!I27</f>
        <v>0</v>
      </c>
      <c r="H24" s="36">
        <f>[2]centralizator!J27</f>
        <v>0</v>
      </c>
      <c r="I24" s="36">
        <f>[2]centralizator!K27</f>
        <v>0</v>
      </c>
      <c r="J24" s="36">
        <f>[2]centralizator!L27</f>
        <v>0</v>
      </c>
      <c r="K24" s="36">
        <f>[2]centralizator!M27</f>
        <v>0</v>
      </c>
      <c r="L24" s="36">
        <f>[2]centralizator!N27</f>
        <v>0</v>
      </c>
      <c r="M24" s="42"/>
      <c r="N24" s="24" t="str">
        <f t="shared" si="3"/>
        <v>c1.3) Comisioane</v>
      </c>
      <c r="O24" s="36"/>
      <c r="P24" s="36"/>
      <c r="Q24" s="36">
        <f>[2]centralizator!O27</f>
        <v>0</v>
      </c>
      <c r="R24" s="36">
        <f>[2]centralizator!O27</f>
        <v>0</v>
      </c>
      <c r="S24" s="36">
        <f>[2]centralizator!O27</f>
        <v>0</v>
      </c>
      <c r="T24" s="36"/>
      <c r="U24" s="36"/>
      <c r="V24" s="36"/>
      <c r="W24" s="36"/>
      <c r="X24" s="36"/>
      <c r="Y24" s="36"/>
      <c r="Z24" s="36"/>
      <c r="AB24" s="41"/>
      <c r="AC24" s="38"/>
      <c r="AD24" s="41"/>
    </row>
    <row r="25" spans="1:30" s="3" customFormat="1" ht="19.5" customHeight="1">
      <c r="A25" s="27" t="s">
        <v>26</v>
      </c>
      <c r="B25" s="24" t="s">
        <v>27</v>
      </c>
      <c r="C25" s="36"/>
      <c r="D25" s="36" t="e">
        <f>SUM(D26:D28)</f>
        <v>#REF!</v>
      </c>
      <c r="E25" s="36">
        <f t="shared" ref="E25:L25" si="14">SUM(E26:E28)</f>
        <v>0</v>
      </c>
      <c r="F25" s="36">
        <f t="shared" si="14"/>
        <v>270.55174910777782</v>
      </c>
      <c r="G25" s="36">
        <f t="shared" si="14"/>
        <v>256.32755142000002</v>
      </c>
      <c r="H25" s="36">
        <f t="shared" si="14"/>
        <v>242.31766030333341</v>
      </c>
      <c r="I25" s="36">
        <f t="shared" si="14"/>
        <v>228.30776918666675</v>
      </c>
      <c r="J25" s="36">
        <f t="shared" si="14"/>
        <v>214.3586515877779</v>
      </c>
      <c r="K25" s="36">
        <f t="shared" si="14"/>
        <v>135.07673818944599</v>
      </c>
      <c r="L25" s="36">
        <f t="shared" si="14"/>
        <v>0</v>
      </c>
      <c r="M25" s="37" t="s">
        <v>26</v>
      </c>
      <c r="N25" s="24" t="str">
        <f t="shared" si="3"/>
        <v>Serviciul datoriei publice locale credit BCR (refinantare 1.94 mio lei)</v>
      </c>
      <c r="O25" s="36"/>
      <c r="P25" s="36"/>
      <c r="Q25" s="36">
        <f t="shared" ref="Q25:S25" si="15">SUM(Q26:Q28)</f>
        <v>0</v>
      </c>
      <c r="R25" s="36">
        <f t="shared" si="15"/>
        <v>0</v>
      </c>
      <c r="S25" s="36">
        <f t="shared" si="15"/>
        <v>0</v>
      </c>
      <c r="T25" s="36"/>
      <c r="U25" s="36"/>
      <c r="V25" s="36"/>
      <c r="W25" s="36"/>
      <c r="X25" s="36"/>
      <c r="Y25" s="36"/>
      <c r="Z25" s="36"/>
      <c r="AB25" s="22">
        <f>SUM(O25:S25)+SUM(F25:L25)</f>
        <v>1346.9401197950017</v>
      </c>
      <c r="AC25" s="38"/>
    </row>
    <row r="26" spans="1:30" s="3" customFormat="1">
      <c r="A26" s="32"/>
      <c r="B26" s="39" t="s">
        <v>28</v>
      </c>
      <c r="C26" s="36"/>
      <c r="D26" s="36" t="e">
        <f>'[1]centralizare credite'!E9</f>
        <v>#REF!</v>
      </c>
      <c r="E26" s="36">
        <f>[2]centralizator!D29</f>
        <v>0</v>
      </c>
      <c r="F26" s="36">
        <f>[2]centralizator!H6</f>
        <v>197.39964000000001</v>
      </c>
      <c r="G26" s="36">
        <f>[2]centralizator!I6</f>
        <v>197.39964000000001</v>
      </c>
      <c r="H26" s="36">
        <f>[2]centralizator!J6</f>
        <v>197.39964000000001</v>
      </c>
      <c r="I26" s="36">
        <f>[2]centralizator!K6</f>
        <v>197.39964000000001</v>
      </c>
      <c r="J26" s="36">
        <f>[2]centralizator!L6</f>
        <v>197.39964000000001</v>
      </c>
      <c r="K26" s="36">
        <f>[2]centralizator!M6</f>
        <v>131.59985000000148</v>
      </c>
      <c r="L26" s="36">
        <f>[2]centralizator!N6</f>
        <v>0</v>
      </c>
      <c r="M26" s="40"/>
      <c r="N26" s="24" t="str">
        <f t="shared" si="3"/>
        <v>a1.4) Rambursarea imprumutului</v>
      </c>
      <c r="O26" s="36"/>
      <c r="P26" s="36"/>
      <c r="Q26" s="36">
        <f>[2]centralizator!N6</f>
        <v>0</v>
      </c>
      <c r="R26" s="36">
        <f>[2]centralizator!O6</f>
        <v>0</v>
      </c>
      <c r="S26" s="36">
        <f>[2]centralizator!P6</f>
        <v>0</v>
      </c>
      <c r="T26" s="36"/>
      <c r="U26" s="36"/>
      <c r="V26" s="36"/>
      <c r="W26" s="36"/>
      <c r="X26" s="36"/>
      <c r="Y26" s="36"/>
      <c r="Z26" s="36"/>
      <c r="AB26" s="41"/>
      <c r="AC26" s="38"/>
      <c r="AD26" s="41"/>
    </row>
    <row r="27" spans="1:30" s="3" customFormat="1">
      <c r="A27" s="32"/>
      <c r="B27" s="39" t="s">
        <v>29</v>
      </c>
      <c r="C27" s="36"/>
      <c r="D27" s="36">
        <f>'[1]centralizare credite'!E10</f>
        <v>745.27433217599992</v>
      </c>
      <c r="E27" s="36">
        <f>[2]centralizator!D30</f>
        <v>0</v>
      </c>
      <c r="F27" s="36">
        <f>[2]centralizator!H7</f>
        <v>73.15210910777779</v>
      </c>
      <c r="G27" s="36">
        <f>[2]centralizator!I7</f>
        <v>58.927911420000036</v>
      </c>
      <c r="H27" s="36">
        <f>[2]centralizator!J7</f>
        <v>44.918020303333407</v>
      </c>
      <c r="I27" s="36">
        <f>[2]centralizator!K7</f>
        <v>30.908129186666756</v>
      </c>
      <c r="J27" s="36">
        <f>[2]centralizator!L7</f>
        <v>16.95901158777788</v>
      </c>
      <c r="K27" s="36">
        <f>[2]centralizator!M7</f>
        <v>3.4768881894445145</v>
      </c>
      <c r="L27" s="36">
        <f>[2]centralizator!N7</f>
        <v>0</v>
      </c>
      <c r="M27" s="40"/>
      <c r="N27" s="24" t="str">
        <f t="shared" si="3"/>
        <v xml:space="preserve">b1.4) Dobanzi </v>
      </c>
      <c r="O27" s="36"/>
      <c r="P27" s="36"/>
      <c r="Q27" s="36">
        <f>[2]centralizator!N7</f>
        <v>0</v>
      </c>
      <c r="R27" s="36">
        <f>[2]centralizator!O7</f>
        <v>0</v>
      </c>
      <c r="S27" s="36">
        <f>[2]centralizator!P7</f>
        <v>0</v>
      </c>
      <c r="T27" s="36"/>
      <c r="U27" s="36"/>
      <c r="V27" s="36"/>
      <c r="W27" s="36"/>
      <c r="X27" s="36"/>
      <c r="Y27" s="36"/>
      <c r="Z27" s="36"/>
      <c r="AB27" s="41"/>
      <c r="AC27" s="38"/>
      <c r="AD27" s="41"/>
    </row>
    <row r="28" spans="1:30" s="3" customFormat="1">
      <c r="A28" s="35"/>
      <c r="B28" s="39" t="s">
        <v>30</v>
      </c>
      <c r="C28" s="36"/>
      <c r="D28" s="36">
        <f>'[1]centralizare credite'!E11</f>
        <v>339.24244272808545</v>
      </c>
      <c r="E28" s="36">
        <f>[2]centralizator!D31</f>
        <v>0</v>
      </c>
      <c r="F28" s="36">
        <f>[2]centralizator!H8</f>
        <v>0</v>
      </c>
      <c r="G28" s="36">
        <f>[2]centralizator!I8</f>
        <v>0</v>
      </c>
      <c r="H28" s="36">
        <f>[2]centralizator!J8</f>
        <v>0</v>
      </c>
      <c r="I28" s="36">
        <f>[2]centralizator!K8</f>
        <v>0</v>
      </c>
      <c r="J28" s="36">
        <f>[2]centralizator!L8</f>
        <v>0</v>
      </c>
      <c r="K28" s="36">
        <f>[2]centralizator!M8</f>
        <v>0</v>
      </c>
      <c r="L28" s="36">
        <f>[2]centralizator!N8</f>
        <v>0</v>
      </c>
      <c r="M28" s="42"/>
      <c r="N28" s="24" t="str">
        <f t="shared" si="3"/>
        <v>c1.4) Comisioane</v>
      </c>
      <c r="O28" s="36"/>
      <c r="P28" s="36"/>
      <c r="Q28" s="36">
        <f>[2]centralizator!N8</f>
        <v>0</v>
      </c>
      <c r="R28" s="36">
        <f>[2]centralizator!O8</f>
        <v>0</v>
      </c>
      <c r="S28" s="36">
        <f>[2]centralizator!P8</f>
        <v>0</v>
      </c>
      <c r="T28" s="36"/>
      <c r="U28" s="36"/>
      <c r="V28" s="36"/>
      <c r="W28" s="36"/>
      <c r="X28" s="36"/>
      <c r="Y28" s="36"/>
      <c r="Z28" s="36"/>
      <c r="AB28" s="41"/>
      <c r="AC28" s="38"/>
      <c r="AD28" s="41"/>
    </row>
    <row r="29" spans="1:30" s="3" customFormat="1" ht="17.25" customHeight="1">
      <c r="A29" s="27" t="s">
        <v>31</v>
      </c>
      <c r="B29" s="24" t="s">
        <v>32</v>
      </c>
      <c r="C29" s="36"/>
      <c r="D29" s="36" t="e">
        <f>SUM(D30:D32)</f>
        <v>#REF!</v>
      </c>
      <c r="E29" s="36">
        <f t="shared" ref="E29:L29" si="16">SUM(E30:E32)</f>
        <v>0</v>
      </c>
      <c r="F29" s="36">
        <f t="shared" si="16"/>
        <v>1834.0180963833327</v>
      </c>
      <c r="G29" s="36">
        <f t="shared" si="16"/>
        <v>1749.7605550749986</v>
      </c>
      <c r="H29" s="36">
        <f t="shared" si="16"/>
        <v>1667.6679853249982</v>
      </c>
      <c r="I29" s="36">
        <f t="shared" si="16"/>
        <v>1585.5754155749983</v>
      </c>
      <c r="J29" s="36">
        <f t="shared" si="16"/>
        <v>1504.7481727833315</v>
      </c>
      <c r="K29" s="36">
        <f t="shared" si="16"/>
        <v>1421.3902760749984</v>
      </c>
      <c r="L29" s="36">
        <f t="shared" si="16"/>
        <v>1339.2977063249982</v>
      </c>
      <c r="M29" s="37" t="s">
        <v>31</v>
      </c>
      <c r="N29" s="24" t="str">
        <f t="shared" si="3"/>
        <v>Serviciul datoriei publice locale Unicredit (13 mio lei)</v>
      </c>
      <c r="O29" s="36">
        <f t="shared" ref="O29:S29" si="17">SUM(O30:O32)</f>
        <v>1257.2051365749985</v>
      </c>
      <c r="P29" s="36">
        <f t="shared" si="17"/>
        <v>1175.4782491833319</v>
      </c>
      <c r="Q29" s="36">
        <f t="shared" si="17"/>
        <v>693.71560082499911</v>
      </c>
      <c r="R29" s="36">
        <f t="shared" si="17"/>
        <v>0</v>
      </c>
      <c r="S29" s="36">
        <f t="shared" si="17"/>
        <v>0</v>
      </c>
      <c r="T29" s="36"/>
      <c r="U29" s="36"/>
      <c r="V29" s="36"/>
      <c r="W29" s="36"/>
      <c r="X29" s="36"/>
      <c r="Y29" s="36"/>
      <c r="Z29" s="36"/>
      <c r="AB29" s="22">
        <f>SUM(O29:S29)+SUM(F29:L29)</f>
        <v>14228.857194124987</v>
      </c>
      <c r="AC29" s="38"/>
    </row>
    <row r="30" spans="1:30" s="3" customFormat="1">
      <c r="A30" s="32"/>
      <c r="B30" s="39" t="s">
        <v>33</v>
      </c>
      <c r="C30" s="36"/>
      <c r="D30" s="36" t="e">
        <f>'[1]centralizare credite'!E13</f>
        <v>#REF!</v>
      </c>
      <c r="E30" s="36">
        <f>[2]centralizator!D33</f>
        <v>0</v>
      </c>
      <c r="F30" s="36">
        <f>[2]centralizator!H35</f>
        <v>1079.5735199999997</v>
      </c>
      <c r="G30" s="36">
        <f>[2]centralizator!I35</f>
        <v>1079.5735199999997</v>
      </c>
      <c r="H30" s="36">
        <f>[2]centralizator!J35</f>
        <v>1079.5735199999997</v>
      </c>
      <c r="I30" s="36">
        <f>[2]centralizator!K35</f>
        <v>1079.5735199999997</v>
      </c>
      <c r="J30" s="36">
        <f>[2]centralizator!L35</f>
        <v>1079.5735199999997</v>
      </c>
      <c r="K30" s="36">
        <f>[2]centralizator!M35</f>
        <v>1079.5735199999997</v>
      </c>
      <c r="L30" s="36">
        <f>[2]centralizator!N35</f>
        <v>1079.5735199999997</v>
      </c>
      <c r="M30" s="40"/>
      <c r="N30" s="24" t="str">
        <f t="shared" si="3"/>
        <v>a1.5) Rambursarea imprumutului</v>
      </c>
      <c r="O30" s="36">
        <f>[2]centralizator!O35</f>
        <v>1079.5735199999997</v>
      </c>
      <c r="P30" s="36">
        <f>[2]centralizator!P35</f>
        <v>1079.5735199999997</v>
      </c>
      <c r="Q30" s="36">
        <f>[2]centralizator!Q35</f>
        <v>675.70179999999993</v>
      </c>
      <c r="R30" s="36">
        <f>[2]centralizator!R35</f>
        <v>0</v>
      </c>
      <c r="S30" s="36">
        <f>[2]centralizator!S35</f>
        <v>0</v>
      </c>
      <c r="T30" s="36"/>
      <c r="U30" s="36"/>
      <c r="V30" s="36"/>
      <c r="W30" s="36"/>
      <c r="X30" s="36"/>
      <c r="Y30" s="36"/>
      <c r="Z30" s="36"/>
      <c r="AB30" s="41"/>
      <c r="AC30" s="38"/>
      <c r="AD30" s="41"/>
    </row>
    <row r="31" spans="1:30" s="3" customFormat="1">
      <c r="A31" s="32"/>
      <c r="B31" s="39" t="s">
        <v>34</v>
      </c>
      <c r="C31" s="36"/>
      <c r="D31" s="36" t="e">
        <f>'[1]centralizare credite'!E14</f>
        <v>#REF!</v>
      </c>
      <c r="E31" s="36">
        <f>[2]centralizator!D34</f>
        <v>0</v>
      </c>
      <c r="F31" s="36">
        <f>[2]centralizator!H36</f>
        <v>754.4445763833329</v>
      </c>
      <c r="G31" s="36">
        <f>[2]centralizator!I36</f>
        <v>670.1870350749989</v>
      </c>
      <c r="H31" s="36">
        <f>[2]centralizator!J36</f>
        <v>588.09446532499851</v>
      </c>
      <c r="I31" s="36">
        <f>[2]centralizator!K36</f>
        <v>506.00189557499857</v>
      </c>
      <c r="J31" s="36">
        <f>[2]centralizator!L36</f>
        <v>425.17465278333191</v>
      </c>
      <c r="K31" s="36">
        <f>[2]centralizator!M36</f>
        <v>341.81675607499864</v>
      </c>
      <c r="L31" s="36">
        <f>[2]centralizator!N36</f>
        <v>259.72418632499864</v>
      </c>
      <c r="M31" s="40"/>
      <c r="N31" s="24" t="str">
        <f t="shared" si="3"/>
        <v xml:space="preserve">b1.5) Dobanzi </v>
      </c>
      <c r="O31" s="36">
        <f>[2]centralizator!O36</f>
        <v>177.6316165749987</v>
      </c>
      <c r="P31" s="36">
        <f>[2]centralizator!P36</f>
        <v>95.904729183332066</v>
      </c>
      <c r="Q31" s="36">
        <f>[2]centralizator!Q36</f>
        <v>18.013800824999191</v>
      </c>
      <c r="R31" s="36">
        <f>[2]centralizator!R36</f>
        <v>0</v>
      </c>
      <c r="S31" s="36">
        <f>[2]centralizator!S36</f>
        <v>0</v>
      </c>
      <c r="T31" s="36"/>
      <c r="U31" s="36"/>
      <c r="V31" s="36"/>
      <c r="W31" s="36"/>
      <c r="X31" s="36"/>
      <c r="Y31" s="36"/>
      <c r="Z31" s="36"/>
      <c r="AB31" s="41"/>
      <c r="AC31" s="38"/>
      <c r="AD31" s="41"/>
    </row>
    <row r="32" spans="1:30" s="3" customFormat="1">
      <c r="A32" s="35"/>
      <c r="B32" s="39" t="s">
        <v>35</v>
      </c>
      <c r="C32" s="36"/>
      <c r="D32" s="36" t="e">
        <f>'[1]centralizare credite'!E15</f>
        <v>#REF!</v>
      </c>
      <c r="E32" s="36">
        <f>[2]centralizator!D35</f>
        <v>0</v>
      </c>
      <c r="F32" s="36">
        <f>[2]centralizator!H37</f>
        <v>0</v>
      </c>
      <c r="G32" s="36">
        <f>[2]centralizator!I37</f>
        <v>0</v>
      </c>
      <c r="H32" s="36">
        <f>[2]centralizator!J37</f>
        <v>0</v>
      </c>
      <c r="I32" s="36">
        <f>[2]centralizator!K37</f>
        <v>0</v>
      </c>
      <c r="J32" s="36">
        <f>[2]centralizator!L37</f>
        <v>0</v>
      </c>
      <c r="K32" s="36">
        <f>[2]centralizator!M37</f>
        <v>0</v>
      </c>
      <c r="L32" s="36">
        <f>[2]centralizator!N37</f>
        <v>0</v>
      </c>
      <c r="M32" s="42"/>
      <c r="N32" s="24" t="str">
        <f t="shared" si="3"/>
        <v>c1.5) Comisioane</v>
      </c>
      <c r="O32" s="36">
        <f>[2]centralizator!O37</f>
        <v>0</v>
      </c>
      <c r="P32" s="36">
        <f>[2]centralizator!P37</f>
        <v>0</v>
      </c>
      <c r="Q32" s="36">
        <f>[2]centralizator!Q37</f>
        <v>0</v>
      </c>
      <c r="R32" s="36">
        <f>[2]centralizator!R37</f>
        <v>0</v>
      </c>
      <c r="S32" s="36">
        <f>[2]centralizator!S37</f>
        <v>0</v>
      </c>
      <c r="T32" s="36"/>
      <c r="U32" s="36"/>
      <c r="V32" s="36"/>
      <c r="W32" s="36"/>
      <c r="X32" s="36"/>
      <c r="Y32" s="36"/>
      <c r="Z32" s="36"/>
      <c r="AB32" s="41"/>
      <c r="AC32" s="38"/>
      <c r="AD32" s="41"/>
    </row>
    <row r="33" spans="1:30" s="3" customFormat="1" ht="17.25" customHeight="1">
      <c r="A33" s="27" t="s">
        <v>36</v>
      </c>
      <c r="B33" s="24" t="s">
        <v>37</v>
      </c>
      <c r="C33" s="36"/>
      <c r="D33" s="36" t="e">
        <f>SUM(D34:D36)</f>
        <v>#REF!</v>
      </c>
      <c r="E33" s="36">
        <f t="shared" ref="E33:L33" si="18">SUM(E34:E36)</f>
        <v>0</v>
      </c>
      <c r="F33" s="36">
        <f t="shared" si="18"/>
        <v>1743.4335458958335</v>
      </c>
      <c r="G33" s="36">
        <f t="shared" si="18"/>
        <v>1653.9891103958334</v>
      </c>
      <c r="H33" s="36">
        <f t="shared" si="18"/>
        <v>1564.5446748958334</v>
      </c>
      <c r="I33" s="36">
        <f t="shared" si="18"/>
        <v>1475.1002393958336</v>
      </c>
      <c r="J33" s="36">
        <f t="shared" si="18"/>
        <v>1385.6558038958333</v>
      </c>
      <c r="K33" s="36">
        <f t="shared" si="18"/>
        <v>1296.2113683958335</v>
      </c>
      <c r="L33" s="36">
        <f t="shared" si="18"/>
        <v>1206.7669328958334</v>
      </c>
      <c r="M33" s="37" t="s">
        <v>36</v>
      </c>
      <c r="N33" s="24" t="str">
        <f t="shared" si="3"/>
        <v>Serviciul datoriei publice locale - garantie BT (10 mil lei)</v>
      </c>
      <c r="O33" s="36">
        <f t="shared" ref="O33:S33" si="19">SUM(O34:O36)</f>
        <v>662.74587045833334</v>
      </c>
      <c r="P33" s="36"/>
      <c r="Q33" s="36"/>
      <c r="R33" s="36">
        <f t="shared" si="19"/>
        <v>0</v>
      </c>
      <c r="S33" s="36">
        <f t="shared" si="19"/>
        <v>0</v>
      </c>
      <c r="T33" s="36"/>
      <c r="U33" s="36"/>
      <c r="V33" s="36"/>
      <c r="W33" s="36"/>
      <c r="X33" s="36"/>
      <c r="Y33" s="36"/>
      <c r="Z33" s="36"/>
      <c r="AB33" s="22">
        <f>SUM(O33:S33)+SUM(F33:L33)</f>
        <v>10988.447546229167</v>
      </c>
      <c r="AC33" s="38"/>
    </row>
    <row r="34" spans="1:30" s="3" customFormat="1">
      <c r="A34" s="32"/>
      <c r="B34" s="39" t="s">
        <v>38</v>
      </c>
      <c r="C34" s="36"/>
      <c r="D34" s="36" t="e">
        <f>'[1]centralizare credite'!E17</f>
        <v>#REF!</v>
      </c>
      <c r="E34" s="36">
        <f>[2]centralizator!D37</f>
        <v>0</v>
      </c>
      <c r="F34" s="36">
        <f>[2]centralizator!H40</f>
        <v>1111.1110000000001</v>
      </c>
      <c r="G34" s="36">
        <f>[2]centralizator!I40</f>
        <v>1111.1110000000001</v>
      </c>
      <c r="H34" s="36">
        <f>[2]centralizator!J40</f>
        <v>1111.1110000000001</v>
      </c>
      <c r="I34" s="36">
        <f>[2]centralizator!K40</f>
        <v>1111.1110000000001</v>
      </c>
      <c r="J34" s="36">
        <f>[2]centralizator!L40</f>
        <v>1111.1110000000001</v>
      </c>
      <c r="K34" s="36">
        <f>[2]centralizator!M40</f>
        <v>1111.1110000000001</v>
      </c>
      <c r="L34" s="36">
        <f>[2]centralizator!N40</f>
        <v>1111.1110000000001</v>
      </c>
      <c r="M34" s="40"/>
      <c r="N34" s="24" t="str">
        <f t="shared" si="3"/>
        <v>a1.6) Rambursarea imprumutului</v>
      </c>
      <c r="O34" s="36">
        <f>[2]centralizator!O40</f>
        <v>648.149</v>
      </c>
      <c r="P34" s="36">
        <f>[2]centralizator!P40</f>
        <v>0</v>
      </c>
      <c r="Q34" s="36"/>
      <c r="R34" s="36">
        <f>[2]centralizator!P39</f>
        <v>0</v>
      </c>
      <c r="S34" s="36">
        <f>[2]centralizator!Q39</f>
        <v>0</v>
      </c>
      <c r="T34" s="36"/>
      <c r="U34" s="36"/>
      <c r="V34" s="36"/>
      <c r="W34" s="36"/>
      <c r="X34" s="36"/>
      <c r="Y34" s="36"/>
      <c r="Z34" s="36"/>
      <c r="AB34" s="41"/>
      <c r="AC34" s="38"/>
      <c r="AD34" s="41"/>
    </row>
    <row r="35" spans="1:30" s="3" customFormat="1">
      <c r="A35" s="32"/>
      <c r="B35" s="39" t="s">
        <v>39</v>
      </c>
      <c r="C35" s="36"/>
      <c r="D35" s="36" t="e">
        <f>'[1]centralizare credite'!E18</f>
        <v>#REF!</v>
      </c>
      <c r="E35" s="36">
        <f>[2]centralizator!D38</f>
        <v>0</v>
      </c>
      <c r="F35" s="36">
        <f>[2]centralizator!H41</f>
        <v>632.32254589583329</v>
      </c>
      <c r="G35" s="36">
        <f>[2]centralizator!I41</f>
        <v>542.87811039583335</v>
      </c>
      <c r="H35" s="36">
        <f>[2]centralizator!J41</f>
        <v>453.43367489583335</v>
      </c>
      <c r="I35" s="36">
        <f>[2]centralizator!K41</f>
        <v>363.98923939583341</v>
      </c>
      <c r="J35" s="36">
        <f>[2]centralizator!L41</f>
        <v>274.5448038958333</v>
      </c>
      <c r="K35" s="36">
        <f>[2]centralizator!M41</f>
        <v>185.1003683958333</v>
      </c>
      <c r="L35" s="36">
        <f>[2]centralizator!N41</f>
        <v>95.655932895833317</v>
      </c>
      <c r="M35" s="40"/>
      <c r="N35" s="24" t="str">
        <f t="shared" si="3"/>
        <v xml:space="preserve">b1.6) Dobanzi </v>
      </c>
      <c r="O35" s="36">
        <f>[2]centralizator!O41</f>
        <v>14.596870458333331</v>
      </c>
      <c r="P35" s="36">
        <f>[2]centralizator!P41</f>
        <v>0</v>
      </c>
      <c r="Q35" s="36"/>
      <c r="R35" s="36">
        <f>[2]centralizator!P40</f>
        <v>0</v>
      </c>
      <c r="S35" s="36">
        <f>[2]centralizator!Q40</f>
        <v>0</v>
      </c>
      <c r="T35" s="36"/>
      <c r="U35" s="36"/>
      <c r="V35" s="36"/>
      <c r="W35" s="36"/>
      <c r="X35" s="36"/>
      <c r="Y35" s="36"/>
      <c r="Z35" s="36"/>
      <c r="AB35" s="41"/>
      <c r="AC35" s="38"/>
      <c r="AD35" s="41"/>
    </row>
    <row r="36" spans="1:30" s="3" customFormat="1">
      <c r="A36" s="35"/>
      <c r="B36" s="39" t="s">
        <v>40</v>
      </c>
      <c r="C36" s="36"/>
      <c r="D36" s="36" t="e">
        <f>'[1]centralizare credite'!E19</f>
        <v>#REF!</v>
      </c>
      <c r="E36" s="36">
        <f>[2]centralizator!D39</f>
        <v>0</v>
      </c>
      <c r="F36" s="36">
        <f>[2]centralizator!H42</f>
        <v>0</v>
      </c>
      <c r="G36" s="36">
        <f>[2]centralizator!I42</f>
        <v>0</v>
      </c>
      <c r="H36" s="36">
        <f>[2]centralizator!J42</f>
        <v>0</v>
      </c>
      <c r="I36" s="36">
        <f>[2]centralizator!K42</f>
        <v>0</v>
      </c>
      <c r="J36" s="36">
        <f>[2]centralizator!L42</f>
        <v>0</v>
      </c>
      <c r="K36" s="36">
        <f>[2]centralizator!M42</f>
        <v>0</v>
      </c>
      <c r="L36" s="36">
        <f>[2]centralizator!N42</f>
        <v>0</v>
      </c>
      <c r="M36" s="42"/>
      <c r="N36" s="24" t="str">
        <f t="shared" si="3"/>
        <v>c1.6) Comisioane</v>
      </c>
      <c r="O36" s="36">
        <f>[2]centralizator!O42</f>
        <v>0</v>
      </c>
      <c r="P36" s="36"/>
      <c r="Q36" s="36"/>
      <c r="R36" s="36">
        <f>[2]centralizator!P41</f>
        <v>0</v>
      </c>
      <c r="S36" s="36">
        <f>[2]centralizator!Q41</f>
        <v>0</v>
      </c>
      <c r="T36" s="36"/>
      <c r="U36" s="36"/>
      <c r="V36" s="36"/>
      <c r="W36" s="36"/>
      <c r="X36" s="36"/>
      <c r="Y36" s="36"/>
      <c r="Z36" s="36"/>
      <c r="AB36" s="41"/>
      <c r="AC36" s="38"/>
      <c r="AD36" s="41"/>
    </row>
    <row r="37" spans="1:30" s="3" customFormat="1" ht="17.25" customHeight="1">
      <c r="A37" s="27" t="s">
        <v>41</v>
      </c>
      <c r="B37" s="24" t="s">
        <v>42</v>
      </c>
      <c r="C37" s="36"/>
      <c r="D37" s="36" t="e">
        <f>SUM(D38:D40)</f>
        <v>#REF!</v>
      </c>
      <c r="E37" s="36">
        <f t="shared" ref="E37:L37" si="20">SUM(E38:E40)</f>
        <v>0</v>
      </c>
      <c r="F37" s="36">
        <f t="shared" si="20"/>
        <v>198.44795779023565</v>
      </c>
      <c r="G37" s="36">
        <f t="shared" si="20"/>
        <v>190.94548513173274</v>
      </c>
      <c r="H37" s="36">
        <f t="shared" si="20"/>
        <v>183.59406897879424</v>
      </c>
      <c r="I37" s="36">
        <f t="shared" si="20"/>
        <v>176.24265282585577</v>
      </c>
      <c r="J37" s="36">
        <f t="shared" si="20"/>
        <v>168.96172971379195</v>
      </c>
      <c r="K37" s="36">
        <f t="shared" si="20"/>
        <v>161.53982051997878</v>
      </c>
      <c r="L37" s="36">
        <f t="shared" si="20"/>
        <v>154.18840436704028</v>
      </c>
      <c r="M37" s="37" t="s">
        <v>41</v>
      </c>
      <c r="N37" s="24" t="str">
        <f t="shared" si="3"/>
        <v>Serviciul datoriei publice locale - credit fd UE SAMTID</v>
      </c>
      <c r="O37" s="36">
        <f>SUM(O38:O40)</f>
        <v>74.329868287446828</v>
      </c>
      <c r="P37" s="36"/>
      <c r="Q37" s="36"/>
      <c r="R37" s="36">
        <f t="shared" ref="R37" si="21">SUM(R38:R40)</f>
        <v>0</v>
      </c>
      <c r="S37" s="36"/>
      <c r="T37" s="36"/>
      <c r="U37" s="36"/>
      <c r="V37" s="36"/>
      <c r="W37" s="36"/>
      <c r="X37" s="36"/>
      <c r="Y37" s="36"/>
      <c r="Z37" s="36"/>
      <c r="AB37" s="22">
        <f>SUM(O37:S37)+SUM(F37:L37)</f>
        <v>1308.2499876148761</v>
      </c>
      <c r="AC37" s="38"/>
    </row>
    <row r="38" spans="1:30" s="3" customFormat="1">
      <c r="A38" s="32"/>
      <c r="B38" s="39" t="s">
        <v>43</v>
      </c>
      <c r="C38" s="36"/>
      <c r="D38" s="36" t="e">
        <f>'[1]centralizare credite'!E21</f>
        <v>#REF!</v>
      </c>
      <c r="E38" s="36">
        <f>[2]centralizator!D41</f>
        <v>0</v>
      </c>
      <c r="F38" s="36">
        <f>[2]centralizator!H11</f>
        <v>145.01423644152632</v>
      </c>
      <c r="G38" s="36">
        <f>[2]centralizator!I11</f>
        <v>145.01423644152632</v>
      </c>
      <c r="H38" s="36">
        <f>[2]centralizator!J11</f>
        <v>145.01423644152632</v>
      </c>
      <c r="I38" s="36">
        <f>[2]centralizator!K11</f>
        <v>145.01423644152632</v>
      </c>
      <c r="J38" s="36">
        <f>[2]centralizator!L11</f>
        <v>145.01423644152632</v>
      </c>
      <c r="K38" s="36">
        <f>[2]centralizator!M11</f>
        <v>145.01423644152632</v>
      </c>
      <c r="L38" s="36">
        <f>[2]centralizator!N11</f>
        <v>145.01423644152632</v>
      </c>
      <c r="M38" s="40"/>
      <c r="N38" s="24" t="str">
        <f t="shared" si="3"/>
        <v>a1.7) Rambursarea imprumutului</v>
      </c>
      <c r="O38" s="36">
        <f>[2]centralizator!O11</f>
        <v>72.507118220763161</v>
      </c>
      <c r="P38" s="36">
        <f>[2]centralizator!P11</f>
        <v>0</v>
      </c>
      <c r="Q38" s="36"/>
      <c r="R38" s="36">
        <f>[2]centralizator!P11</f>
        <v>0</v>
      </c>
      <c r="S38" s="36"/>
      <c r="T38" s="36"/>
      <c r="U38" s="36"/>
      <c r="V38" s="36"/>
      <c r="W38" s="36"/>
      <c r="X38" s="36"/>
      <c r="Y38" s="36"/>
      <c r="Z38" s="36"/>
      <c r="AB38" s="41"/>
      <c r="AC38" s="38"/>
      <c r="AD38" s="41"/>
    </row>
    <row r="39" spans="1:30" s="3" customFormat="1">
      <c r="A39" s="32"/>
      <c r="B39" s="39" t="s">
        <v>44</v>
      </c>
      <c r="C39" s="36"/>
      <c r="D39" s="36" t="e">
        <f>'[1]centralizare credite'!E22</f>
        <v>#REF!</v>
      </c>
      <c r="E39" s="36">
        <f>[2]centralizator!D42</f>
        <v>0</v>
      </c>
      <c r="F39" s="36">
        <f>[2]centralizator!H12</f>
        <v>53.433721348709319</v>
      </c>
      <c r="G39" s="36">
        <f>[2]centralizator!I12</f>
        <v>45.931248690206409</v>
      </c>
      <c r="H39" s="36">
        <f>[2]centralizator!J12</f>
        <v>38.579832537267926</v>
      </c>
      <c r="I39" s="36">
        <f>[2]centralizator!K12</f>
        <v>31.228416384329435</v>
      </c>
      <c r="J39" s="36">
        <f>[2]centralizator!L12</f>
        <v>23.947493272265618</v>
      </c>
      <c r="K39" s="36">
        <f>[2]centralizator!M12</f>
        <v>16.525584078452454</v>
      </c>
      <c r="L39" s="36">
        <f>[2]centralizator!N12</f>
        <v>9.1741679255139701</v>
      </c>
      <c r="M39" s="40"/>
      <c r="N39" s="24" t="str">
        <f t="shared" si="3"/>
        <v xml:space="preserve">b1.7) Dobanzi </v>
      </c>
      <c r="O39" s="36">
        <f>[2]centralizator!O12</f>
        <v>1.8227500666836627</v>
      </c>
      <c r="P39" s="36">
        <f>[2]centralizator!P12</f>
        <v>0</v>
      </c>
      <c r="Q39" s="36"/>
      <c r="R39" s="36">
        <f>[2]centralizator!P12</f>
        <v>0</v>
      </c>
      <c r="S39" s="36"/>
      <c r="T39" s="36"/>
      <c r="U39" s="36"/>
      <c r="V39" s="36"/>
      <c r="W39" s="36"/>
      <c r="X39" s="36"/>
      <c r="Y39" s="36"/>
      <c r="Z39" s="36"/>
      <c r="AB39" s="41"/>
      <c r="AC39" s="38"/>
      <c r="AD39" s="41"/>
    </row>
    <row r="40" spans="1:30" s="3" customFormat="1">
      <c r="A40" s="35"/>
      <c r="B40" s="39" t="s">
        <v>45</v>
      </c>
      <c r="C40" s="36"/>
      <c r="D40" s="36" t="e">
        <f>'[1]centralizare credite'!E23</f>
        <v>#REF!</v>
      </c>
      <c r="E40" s="36">
        <f>[2]centralizator!D43</f>
        <v>0</v>
      </c>
      <c r="F40" s="36">
        <f>[2]centralizator!H13</f>
        <v>0</v>
      </c>
      <c r="G40" s="36">
        <f>[2]centralizator!I13</f>
        <v>0</v>
      </c>
      <c r="H40" s="36">
        <f>[2]centralizator!J13</f>
        <v>0</v>
      </c>
      <c r="I40" s="36">
        <f>[2]centralizator!K13</f>
        <v>0</v>
      </c>
      <c r="J40" s="36">
        <f>[2]centralizator!L13</f>
        <v>0</v>
      </c>
      <c r="K40" s="36">
        <f>[2]centralizator!M13</f>
        <v>0</v>
      </c>
      <c r="L40" s="36">
        <f>[2]centralizator!N13</f>
        <v>0</v>
      </c>
      <c r="M40" s="42"/>
      <c r="N40" s="24" t="str">
        <f t="shared" si="3"/>
        <v>c1.7) Comisioane</v>
      </c>
      <c r="O40" s="36">
        <f>[2]centralizator!O13</f>
        <v>0</v>
      </c>
      <c r="P40" s="36"/>
      <c r="Q40" s="36"/>
      <c r="R40" s="36">
        <f>[2]centralizator!P13</f>
        <v>0</v>
      </c>
      <c r="S40" s="36"/>
      <c r="T40" s="36"/>
      <c r="U40" s="36"/>
      <c r="V40" s="36"/>
      <c r="W40" s="36"/>
      <c r="X40" s="36"/>
      <c r="Y40" s="36"/>
      <c r="Z40" s="36"/>
      <c r="AB40" s="41"/>
      <c r="AC40" s="38"/>
      <c r="AD40" s="41"/>
    </row>
    <row r="41" spans="1:30" s="3" customFormat="1" ht="17.25" customHeight="1">
      <c r="A41" s="27" t="s">
        <v>46</v>
      </c>
      <c r="B41" s="24" t="s">
        <v>47</v>
      </c>
      <c r="C41" s="36"/>
      <c r="D41" s="36" t="e">
        <f>SUM(D42:D44)</f>
        <v>#REF!</v>
      </c>
      <c r="E41" s="36" t="e">
        <f t="shared" ref="E41:L41" si="22">SUM(E42:E44)</f>
        <v>#REF!</v>
      </c>
      <c r="F41" s="36">
        <f t="shared" si="22"/>
        <v>1552.1300563448892</v>
      </c>
      <c r="G41" s="36">
        <f t="shared" si="22"/>
        <v>1477.5252690915561</v>
      </c>
      <c r="H41" s="36">
        <f t="shared" si="22"/>
        <v>1404.4389499982228</v>
      </c>
      <c r="I41" s="36">
        <f t="shared" si="22"/>
        <v>1331.3526309048898</v>
      </c>
      <c r="J41" s="36">
        <f t="shared" si="22"/>
        <v>1258.9838340088897</v>
      </c>
      <c r="K41" s="36">
        <f t="shared" si="22"/>
        <v>1185.1799927182233</v>
      </c>
      <c r="L41" s="36">
        <f t="shared" si="22"/>
        <v>1112.09367362489</v>
      </c>
      <c r="M41" s="37" t="s">
        <v>46</v>
      </c>
      <c r="N41" s="24" t="str">
        <f t="shared" si="3"/>
        <v>Serviciul datoriei publice locale - BCR fd UE (11 mil lei)</v>
      </c>
      <c r="O41" s="36">
        <f t="shared" ref="O41" si="23">SUM(O42:O44)</f>
        <v>700.8059084835561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B41" s="22">
        <f>SUM(O41:S41)+SUM(F41:L41)</f>
        <v>10022.510315175117</v>
      </c>
      <c r="AC41" s="38"/>
    </row>
    <row r="42" spans="1:30" s="3" customFormat="1">
      <c r="A42" s="32"/>
      <c r="B42" s="39" t="s">
        <v>48</v>
      </c>
      <c r="C42" s="36"/>
      <c r="D42" s="36" t="e">
        <f>'[1]centralizare credite'!E25</f>
        <v>#REF!</v>
      </c>
      <c r="E42" s="36" t="e">
        <f>[2]centralizator!#REF!</f>
        <v>#REF!</v>
      </c>
      <c r="F42" s="36">
        <f>[2]centralizator!H30</f>
        <v>1023.9366000000002</v>
      </c>
      <c r="G42" s="36">
        <f>[2]centralizator!I30</f>
        <v>1023.9366000000002</v>
      </c>
      <c r="H42" s="36">
        <f>[2]centralizator!J30</f>
        <v>1023.9366000000002</v>
      </c>
      <c r="I42" s="36">
        <f>[2]centralizator!K30</f>
        <v>1023.9366000000002</v>
      </c>
      <c r="J42" s="36">
        <f>[2]centralizator!L30</f>
        <v>1023.9366000000002</v>
      </c>
      <c r="K42" s="36">
        <f>[2]centralizator!M30</f>
        <v>1023.9366000000002</v>
      </c>
      <c r="L42" s="36">
        <f>[2]centralizator!N30</f>
        <v>1023.9366000000002</v>
      </c>
      <c r="M42" s="40"/>
      <c r="N42" s="24" t="str">
        <f t="shared" si="3"/>
        <v>a1.8) Rambursarea imprumutului</v>
      </c>
      <c r="O42" s="36">
        <f>[2]centralizator!O30</f>
        <v>682.66584999999998</v>
      </c>
      <c r="P42" s="36">
        <f>[2]centralizator!P30</f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B42" s="41"/>
      <c r="AC42" s="38"/>
      <c r="AD42" s="41"/>
    </row>
    <row r="43" spans="1:30" s="3" customFormat="1">
      <c r="A43" s="32"/>
      <c r="B43" s="39" t="s">
        <v>49</v>
      </c>
      <c r="C43" s="36"/>
      <c r="D43" s="36" t="e">
        <f>'[1]centralizare credite'!E26</f>
        <v>#REF!</v>
      </c>
      <c r="E43" s="36" t="e">
        <f>[2]centralizator!#REF!</f>
        <v>#REF!</v>
      </c>
      <c r="F43" s="36">
        <f>[2]centralizator!H31</f>
        <v>528.193456344889</v>
      </c>
      <c r="G43" s="36">
        <f>[2]centralizator!I31</f>
        <v>453.5886690915558</v>
      </c>
      <c r="H43" s="36">
        <f>[2]centralizator!J31</f>
        <v>380.5023499982226</v>
      </c>
      <c r="I43" s="36">
        <f>[2]centralizator!K31</f>
        <v>307.41603090488945</v>
      </c>
      <c r="J43" s="36">
        <f>[2]centralizator!L31</f>
        <v>235.04723400888955</v>
      </c>
      <c r="K43" s="36">
        <f>[2]centralizator!M31</f>
        <v>161.24339271822311</v>
      </c>
      <c r="L43" s="36">
        <f>[2]centralizator!N31</f>
        <v>88.157073624889748</v>
      </c>
      <c r="M43" s="40"/>
      <c r="N43" s="24" t="str">
        <f t="shared" si="3"/>
        <v xml:space="preserve">b1.8) Dobanzi </v>
      </c>
      <c r="O43" s="36">
        <f>[2]centralizator!O31</f>
        <v>18.140058483556103</v>
      </c>
      <c r="P43" s="36">
        <f>[2]centralizator!P31</f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B43" s="41"/>
      <c r="AC43" s="38"/>
      <c r="AD43" s="41"/>
    </row>
    <row r="44" spans="1:30" s="3" customFormat="1">
      <c r="A44" s="35"/>
      <c r="B44" s="39" t="s">
        <v>50</v>
      </c>
      <c r="C44" s="36"/>
      <c r="D44" s="36" t="e">
        <f>'[1]centralizare credite'!E27</f>
        <v>#REF!</v>
      </c>
      <c r="E44" s="36" t="e">
        <f>[2]centralizator!#REF!</f>
        <v>#REF!</v>
      </c>
      <c r="F44" s="36">
        <f>[2]centralizator!H32</f>
        <v>0</v>
      </c>
      <c r="G44" s="36">
        <f>[2]centralizator!I32</f>
        <v>0</v>
      </c>
      <c r="H44" s="36">
        <f>[2]centralizator!J32</f>
        <v>0</v>
      </c>
      <c r="I44" s="36">
        <f>[2]centralizator!K32</f>
        <v>0</v>
      </c>
      <c r="J44" s="36">
        <f>[2]centralizator!L32</f>
        <v>0</v>
      </c>
      <c r="K44" s="36">
        <f>[2]centralizator!M32</f>
        <v>0</v>
      </c>
      <c r="L44" s="36">
        <f>[2]centralizator!N32</f>
        <v>0</v>
      </c>
      <c r="M44" s="42"/>
      <c r="N44" s="24" t="str">
        <f t="shared" si="3"/>
        <v>c1.8) Comisioane</v>
      </c>
      <c r="O44" s="36">
        <f>[2]centralizator!M32</f>
        <v>0</v>
      </c>
      <c r="P44" s="36">
        <f>[2]centralizator!N32</f>
        <v>0</v>
      </c>
      <c r="Q44" s="36">
        <f>[2]centralizator!O32</f>
        <v>0</v>
      </c>
      <c r="R44" s="36"/>
      <c r="S44" s="36"/>
      <c r="T44" s="36"/>
      <c r="U44" s="36"/>
      <c r="V44" s="36"/>
      <c r="W44" s="36"/>
      <c r="X44" s="36"/>
      <c r="Y44" s="36"/>
      <c r="Z44" s="36"/>
      <c r="AB44" s="41"/>
      <c r="AC44" s="38"/>
      <c r="AD44" s="41"/>
    </row>
    <row r="45" spans="1:30" s="3" customFormat="1" ht="27" customHeight="1">
      <c r="A45" s="37" t="s">
        <v>51</v>
      </c>
      <c r="B45" s="20" t="s">
        <v>52</v>
      </c>
      <c r="C45" s="36"/>
      <c r="D45" s="36">
        <f>SUM(D46:D48)</f>
        <v>0</v>
      </c>
      <c r="E45" s="36">
        <f t="shared" ref="E45" si="24">SUM(E46:E48)</f>
        <v>0</v>
      </c>
      <c r="F45" s="36">
        <f>SUM(F46:F48)</f>
        <v>67.157083333333333</v>
      </c>
      <c r="G45" s="36">
        <f t="shared" ref="G45:L45" si="25">SUM(G46:G48)</f>
        <v>706.99458333333337</v>
      </c>
      <c r="H45" s="36">
        <f t="shared" si="25"/>
        <v>2409.1976967592591</v>
      </c>
      <c r="I45" s="36">
        <f t="shared" si="25"/>
        <v>2854.6449189814821</v>
      </c>
      <c r="J45" s="36">
        <f t="shared" si="25"/>
        <v>2727.453634259261</v>
      </c>
      <c r="K45" s="36">
        <f t="shared" si="25"/>
        <v>2594.3796412037054</v>
      </c>
      <c r="L45" s="36">
        <f t="shared" si="25"/>
        <v>2464.2470023148171</v>
      </c>
      <c r="M45" s="37" t="s">
        <v>51</v>
      </c>
      <c r="N45" s="20" t="str">
        <f t="shared" si="3"/>
        <v xml:space="preserve">Serviciul datoriei publice locale pentru care se solicita autorizarea </v>
      </c>
      <c r="O45" s="36">
        <f>SUM(O46:O48)</f>
        <v>2334.1143634259288</v>
      </c>
      <c r="P45" s="36">
        <f t="shared" ref="P45:T45" si="26">SUM(P46:P48)</f>
        <v>2205.496967592595</v>
      </c>
      <c r="Q45" s="36">
        <f t="shared" si="26"/>
        <v>2073.8490856481503</v>
      </c>
      <c r="R45" s="36">
        <f t="shared" si="26"/>
        <v>1943.7164467592615</v>
      </c>
      <c r="S45" s="36">
        <f t="shared" si="26"/>
        <v>1813.5838078703728</v>
      </c>
      <c r="T45" s="36">
        <f t="shared" si="26"/>
        <v>575.66899305555626</v>
      </c>
      <c r="U45" s="36"/>
      <c r="V45" s="36"/>
      <c r="W45" s="36"/>
      <c r="X45" s="36"/>
      <c r="Y45" s="36"/>
      <c r="Z45" s="36"/>
      <c r="AB45" s="22">
        <f>SUM(O45:S45)+SUM(F45:L45)</f>
        <v>24194.835231481498</v>
      </c>
      <c r="AC45" s="38"/>
    </row>
    <row r="46" spans="1:30" s="3" customFormat="1">
      <c r="A46" s="40"/>
      <c r="B46" s="39" t="s">
        <v>53</v>
      </c>
      <c r="C46" s="36"/>
      <c r="D46" s="36">
        <f>'[1]centralizare credite'!E5</f>
        <v>0</v>
      </c>
      <c r="E46" s="36">
        <f>[2]centralizator!D25</f>
        <v>0</v>
      </c>
      <c r="F46" s="36">
        <f>[2]centralizator!H46</f>
        <v>0</v>
      </c>
      <c r="G46" s="36">
        <f>[2]centralizator!I46</f>
        <v>0</v>
      </c>
      <c r="H46" s="36">
        <f>[2]centralizator!J46</f>
        <v>1133.3333333333333</v>
      </c>
      <c r="I46" s="36">
        <f>[2]centralizator!K46</f>
        <v>1700.0000000000002</v>
      </c>
      <c r="J46" s="36">
        <f>[2]centralizator!L46</f>
        <v>1700.0000000000002</v>
      </c>
      <c r="K46" s="36">
        <f>[2]centralizator!M46</f>
        <v>1700.0000000000002</v>
      </c>
      <c r="L46" s="36">
        <f>[2]centralizator!N46</f>
        <v>1700.0000000000002</v>
      </c>
      <c r="M46" s="40"/>
      <c r="N46" s="24" t="str">
        <f t="shared" si="3"/>
        <v>a2) Rambursarea imprumutului (a2.1)</v>
      </c>
      <c r="O46" s="36">
        <f>[2]centralizator!O46</f>
        <v>1700.0000000000002</v>
      </c>
      <c r="P46" s="36">
        <f>[2]centralizator!P46</f>
        <v>1700.0000000000002</v>
      </c>
      <c r="Q46" s="36">
        <f>[2]centralizator!Q46</f>
        <v>1700.0000000000002</v>
      </c>
      <c r="R46" s="36">
        <f>[2]centralizator!R46</f>
        <v>1700.0000000000002</v>
      </c>
      <c r="S46" s="36">
        <f>[2]centralizator!S46</f>
        <v>1700.0000000000002</v>
      </c>
      <c r="T46" s="36">
        <f>[2]centralizator!T46</f>
        <v>566.66666666666663</v>
      </c>
      <c r="U46" s="36"/>
      <c r="V46" s="36"/>
      <c r="W46" s="36"/>
      <c r="X46" s="36"/>
      <c r="Y46" s="36"/>
      <c r="Z46" s="36"/>
      <c r="AB46" s="41"/>
      <c r="AC46" s="38"/>
      <c r="AD46" s="41"/>
    </row>
    <row r="47" spans="1:30" s="3" customFormat="1">
      <c r="A47" s="40"/>
      <c r="B47" s="39" t="s">
        <v>54</v>
      </c>
      <c r="C47" s="36"/>
      <c r="D47" s="36">
        <f>'[1]centralizare credite'!E6</f>
        <v>0</v>
      </c>
      <c r="E47" s="36">
        <f>[2]centralizator!D26</f>
        <v>0</v>
      </c>
      <c r="F47" s="36">
        <f>[2]centralizator!H47</f>
        <v>33.157083333333333</v>
      </c>
      <c r="G47" s="36">
        <f>[2]centralizator!I47</f>
        <v>706.99458333333337</v>
      </c>
      <c r="H47" s="36">
        <f>[2]centralizator!J47</f>
        <v>1275.8643634259258</v>
      </c>
      <c r="I47" s="36">
        <f>[2]centralizator!K47</f>
        <v>1154.6449189814821</v>
      </c>
      <c r="J47" s="36">
        <f>[2]centralizator!L47</f>
        <v>1027.4536342592605</v>
      </c>
      <c r="K47" s="36">
        <f>[2]centralizator!M47</f>
        <v>894.37964120370532</v>
      </c>
      <c r="L47" s="36">
        <f>[2]centralizator!N47</f>
        <v>764.247002314817</v>
      </c>
      <c r="M47" s="40"/>
      <c r="N47" s="24" t="str">
        <f t="shared" si="3"/>
        <v>b2) Dobanzi (b2.1)</v>
      </c>
      <c r="O47" s="36">
        <f>[2]centralizator!O47</f>
        <v>634.11436342592856</v>
      </c>
      <c r="P47" s="36">
        <f>[2]centralizator!P47</f>
        <v>505.49696759259496</v>
      </c>
      <c r="Q47" s="36">
        <f>[2]centralizator!Q47</f>
        <v>373.84908564815026</v>
      </c>
      <c r="R47" s="36">
        <f>[2]centralizator!R47</f>
        <v>243.71644675926134</v>
      </c>
      <c r="S47" s="36">
        <f>[2]centralizator!S47</f>
        <v>113.58380787037254</v>
      </c>
      <c r="T47" s="36">
        <f>[2]centralizator!T47</f>
        <v>9.0023263888896015</v>
      </c>
      <c r="U47" s="36"/>
      <c r="V47" s="36"/>
      <c r="W47" s="36"/>
      <c r="X47" s="36"/>
      <c r="Y47" s="36"/>
      <c r="Z47" s="36"/>
      <c r="AB47" s="41"/>
      <c r="AC47" s="38"/>
      <c r="AD47" s="41"/>
    </row>
    <row r="48" spans="1:30" s="3" customFormat="1">
      <c r="A48" s="42"/>
      <c r="B48" s="39" t="s">
        <v>55</v>
      </c>
      <c r="C48" s="36"/>
      <c r="D48" s="36">
        <f>'[1]centralizare credite'!E7</f>
        <v>0</v>
      </c>
      <c r="E48" s="36">
        <f>[2]centralizator!D27</f>
        <v>0</v>
      </c>
      <c r="F48" s="36">
        <f>[2]centralizator!H48</f>
        <v>34</v>
      </c>
      <c r="G48" s="36">
        <f>[2]centralizator!I48</f>
        <v>0</v>
      </c>
      <c r="H48" s="36">
        <f>[2]centralizator!J48</f>
        <v>0</v>
      </c>
      <c r="I48" s="36">
        <f>[2]centralizator!K48</f>
        <v>0</v>
      </c>
      <c r="J48" s="36">
        <f>[2]centralizator!L48</f>
        <v>0</v>
      </c>
      <c r="K48" s="36">
        <f>[2]centralizator!M48</f>
        <v>0</v>
      </c>
      <c r="L48" s="36">
        <f>[2]centralizator!N48</f>
        <v>0</v>
      </c>
      <c r="M48" s="42"/>
      <c r="N48" s="24" t="str">
        <f t="shared" si="3"/>
        <v>c2) Comisioane (c2.1)</v>
      </c>
      <c r="O48" s="36">
        <f>[2]centralizator!O48</f>
        <v>0</v>
      </c>
      <c r="P48" s="36">
        <f>[2]centralizator!P48</f>
        <v>0</v>
      </c>
      <c r="Q48" s="36">
        <f>[2]centralizator!Q48</f>
        <v>0</v>
      </c>
      <c r="R48" s="36">
        <f>[2]centralizator!R48</f>
        <v>0</v>
      </c>
      <c r="S48" s="36">
        <f>[2]centralizator!S48</f>
        <v>0</v>
      </c>
      <c r="T48" s="36">
        <f>[2]centralizator!T48</f>
        <v>0</v>
      </c>
      <c r="U48" s="36"/>
      <c r="V48" s="36"/>
      <c r="W48" s="36"/>
      <c r="X48" s="36"/>
      <c r="Y48" s="36"/>
      <c r="Z48" s="36"/>
      <c r="AB48" s="41"/>
      <c r="AC48" s="38"/>
      <c r="AD48" s="41"/>
    </row>
    <row r="49" spans="1:30" s="3" customFormat="1" ht="27" hidden="1" customHeight="1">
      <c r="A49" s="37" t="s">
        <v>56</v>
      </c>
      <c r="B49" s="24" t="s">
        <v>57</v>
      </c>
      <c r="C49" s="36"/>
      <c r="D49" s="36" t="e">
        <f>SUM(D50:D52)</f>
        <v>#REF!</v>
      </c>
      <c r="E49" s="36" t="e">
        <f t="shared" ref="E49:L49" si="27">SUM(E50:E52)</f>
        <v>#REF!</v>
      </c>
      <c r="F49" s="36">
        <f>[2]centralizator!G38</f>
        <v>0</v>
      </c>
      <c r="G49" s="36">
        <f t="shared" si="27"/>
        <v>0</v>
      </c>
      <c r="H49" s="36">
        <f t="shared" si="27"/>
        <v>0</v>
      </c>
      <c r="I49" s="36">
        <f t="shared" si="27"/>
        <v>0</v>
      </c>
      <c r="J49" s="36">
        <f t="shared" si="27"/>
        <v>0</v>
      </c>
      <c r="K49" s="36">
        <f t="shared" si="27"/>
        <v>0</v>
      </c>
      <c r="L49" s="36">
        <f t="shared" si="27"/>
        <v>0</v>
      </c>
      <c r="M49" s="37" t="s">
        <v>56</v>
      </c>
      <c r="N49" s="24" t="str">
        <f t="shared" si="3"/>
        <v>Serviciul datoriei publice locale pentru care se solicita autorizarea (refinantare Alpha Bank 13 mil ron)</v>
      </c>
      <c r="O49" s="36">
        <f>SUM(O50:O52)</f>
        <v>0</v>
      </c>
      <c r="P49" s="36">
        <f>SUM(P50:P52)</f>
        <v>0</v>
      </c>
      <c r="Q49" s="36">
        <f>SUM(Q50:Q52)</f>
        <v>0</v>
      </c>
      <c r="R49" s="36">
        <f>SUM(R50:R52)</f>
        <v>0</v>
      </c>
      <c r="S49" s="36">
        <f>SUM(S50:S52)</f>
        <v>0</v>
      </c>
      <c r="T49" s="36"/>
      <c r="U49" s="36"/>
      <c r="V49" s="36"/>
      <c r="W49" s="36"/>
      <c r="X49" s="36"/>
      <c r="Y49" s="36"/>
      <c r="Z49" s="36"/>
      <c r="AB49" s="41"/>
      <c r="AC49" s="38"/>
    </row>
    <row r="50" spans="1:30" s="3" customFormat="1" hidden="1">
      <c r="A50" s="40"/>
      <c r="B50" s="39" t="s">
        <v>58</v>
      </c>
      <c r="C50" s="36"/>
      <c r="D50" s="36" t="e">
        <f>'[1]centralizare credite'!E9</f>
        <v>#REF!</v>
      </c>
      <c r="E50" s="36" t="e">
        <f>[2]centralizator!#REF!</f>
        <v>#REF!</v>
      </c>
      <c r="F50" s="36">
        <f>[2]centralizator!G50</f>
        <v>0</v>
      </c>
      <c r="G50" s="36"/>
      <c r="H50" s="36"/>
      <c r="I50" s="36"/>
      <c r="J50" s="36"/>
      <c r="K50" s="36"/>
      <c r="L50" s="36"/>
      <c r="M50" s="40"/>
      <c r="N50" s="24" t="str">
        <f t="shared" si="3"/>
        <v>a2.1) Rambursarea imprumutului</v>
      </c>
      <c r="O50" s="36"/>
      <c r="P50" s="36"/>
      <c r="Q50" s="36"/>
      <c r="R50" s="36"/>
      <c r="S50" s="36">
        <f>[2]centralizator!N6</f>
        <v>0</v>
      </c>
      <c r="T50" s="36"/>
      <c r="U50" s="36"/>
      <c r="V50" s="36"/>
      <c r="W50" s="36"/>
      <c r="X50" s="36"/>
      <c r="Y50" s="36"/>
      <c r="Z50" s="36"/>
      <c r="AB50" s="41"/>
      <c r="AC50" s="38"/>
      <c r="AD50" s="41"/>
    </row>
    <row r="51" spans="1:30" s="3" customFormat="1" hidden="1">
      <c r="A51" s="40"/>
      <c r="B51" s="39" t="s">
        <v>59</v>
      </c>
      <c r="C51" s="36"/>
      <c r="D51" s="36">
        <f>'[1]centralizare credite'!E10</f>
        <v>745.27433217599992</v>
      </c>
      <c r="E51" s="36" t="e">
        <f>[2]centralizator!#REF!</f>
        <v>#REF!</v>
      </c>
      <c r="F51" s="36"/>
      <c r="G51" s="36"/>
      <c r="H51" s="36"/>
      <c r="I51" s="36"/>
      <c r="J51" s="36"/>
      <c r="K51" s="36"/>
      <c r="L51" s="36"/>
      <c r="M51" s="40"/>
      <c r="N51" s="24" t="str">
        <f t="shared" si="3"/>
        <v xml:space="preserve">b2.1) Dobanzi </v>
      </c>
      <c r="O51" s="36"/>
      <c r="P51" s="36"/>
      <c r="Q51" s="36"/>
      <c r="R51" s="36"/>
      <c r="S51" s="36">
        <f>[2]centralizator!N7</f>
        <v>0</v>
      </c>
      <c r="T51" s="36"/>
      <c r="U51" s="36"/>
      <c r="V51" s="36"/>
      <c r="W51" s="36"/>
      <c r="X51" s="36"/>
      <c r="Y51" s="36"/>
      <c r="Z51" s="36"/>
      <c r="AB51" s="41"/>
      <c r="AC51" s="38"/>
      <c r="AD51" s="41"/>
    </row>
    <row r="52" spans="1:30" s="3" customFormat="1" hidden="1">
      <c r="A52" s="42"/>
      <c r="B52" s="39" t="s">
        <v>60</v>
      </c>
      <c r="C52" s="36"/>
      <c r="D52" s="36">
        <f>'[1]centralizare credite'!E11</f>
        <v>339.24244272808545</v>
      </c>
      <c r="E52" s="36" t="e">
        <f>[2]centralizator!#REF!</f>
        <v>#REF!</v>
      </c>
      <c r="F52" s="36"/>
      <c r="G52" s="36"/>
      <c r="H52" s="36"/>
      <c r="I52" s="36"/>
      <c r="J52" s="36"/>
      <c r="K52" s="36"/>
      <c r="L52" s="36"/>
      <c r="M52" s="42"/>
      <c r="N52" s="24" t="str">
        <f t="shared" si="3"/>
        <v>c2.1) Comisioane</v>
      </c>
      <c r="O52" s="36"/>
      <c r="P52" s="36"/>
      <c r="Q52" s="36"/>
      <c r="R52" s="36"/>
      <c r="S52" s="36">
        <f>[2]centralizator!N8</f>
        <v>0</v>
      </c>
      <c r="T52" s="36"/>
      <c r="U52" s="36"/>
      <c r="V52" s="36"/>
      <c r="W52" s="36"/>
      <c r="X52" s="36"/>
      <c r="Y52" s="36"/>
      <c r="Z52" s="36"/>
      <c r="AB52" s="41"/>
      <c r="AC52" s="38"/>
      <c r="AD52" s="41"/>
    </row>
    <row r="53" spans="1:30" s="3" customFormat="1" ht="27" hidden="1" customHeight="1">
      <c r="A53" s="37" t="s">
        <v>61</v>
      </c>
      <c r="B53" s="24" t="s">
        <v>62</v>
      </c>
      <c r="C53" s="36"/>
      <c r="D53" s="36" t="e">
        <f>SUM(D54:D56)</f>
        <v>#REF!</v>
      </c>
      <c r="E53" s="36" t="e">
        <f t="shared" ref="E53:L53" si="28">SUM(E54:E56)</f>
        <v>#REF!</v>
      </c>
      <c r="F53" s="36"/>
      <c r="G53" s="36">
        <f t="shared" si="28"/>
        <v>0</v>
      </c>
      <c r="H53" s="36">
        <f t="shared" si="28"/>
        <v>0</v>
      </c>
      <c r="I53" s="36">
        <f t="shared" si="28"/>
        <v>0</v>
      </c>
      <c r="J53" s="36">
        <f t="shared" si="28"/>
        <v>0</v>
      </c>
      <c r="K53" s="36">
        <f t="shared" si="28"/>
        <v>0</v>
      </c>
      <c r="L53" s="36">
        <f t="shared" si="28"/>
        <v>0</v>
      </c>
      <c r="M53" s="37" t="s">
        <v>61</v>
      </c>
      <c r="N53" s="24" t="str">
        <f t="shared" si="3"/>
        <v>Serviciul datoriei publice locale pentru care se solicita autorizarea (credit BCR 11 mil ron)</v>
      </c>
      <c r="O53" s="36">
        <f t="shared" ref="O53:S53" si="29">SUM(O54:O56)</f>
        <v>0</v>
      </c>
      <c r="P53" s="36">
        <f t="shared" si="29"/>
        <v>0</v>
      </c>
      <c r="Q53" s="36">
        <f t="shared" si="29"/>
        <v>0</v>
      </c>
      <c r="R53" s="36">
        <f t="shared" si="29"/>
        <v>0</v>
      </c>
      <c r="S53" s="36">
        <f t="shared" si="29"/>
        <v>0</v>
      </c>
      <c r="T53" s="36"/>
      <c r="U53" s="36"/>
      <c r="V53" s="36"/>
      <c r="W53" s="36"/>
      <c r="X53" s="36"/>
      <c r="Y53" s="36"/>
      <c r="Z53" s="36"/>
      <c r="AB53" s="41"/>
      <c r="AC53" s="38"/>
    </row>
    <row r="54" spans="1:30" s="3" customFormat="1" hidden="1">
      <c r="A54" s="40"/>
      <c r="B54" s="39" t="s">
        <v>63</v>
      </c>
      <c r="C54" s="36"/>
      <c r="D54" s="36" t="e">
        <f>'[1]centralizare credite'!E13</f>
        <v>#REF!</v>
      </c>
      <c r="E54" s="36" t="e">
        <f>[2]centralizator!#REF!</f>
        <v>#REF!</v>
      </c>
      <c r="F54" s="36">
        <f>[2]centralizator!G54</f>
        <v>0</v>
      </c>
      <c r="G54" s="36"/>
      <c r="H54" s="36"/>
      <c r="I54" s="36"/>
      <c r="J54" s="36"/>
      <c r="K54" s="36"/>
      <c r="L54" s="36"/>
      <c r="M54" s="40"/>
      <c r="N54" s="24" t="str">
        <f t="shared" si="3"/>
        <v>a2.2) Rambursarea imprumutului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B54" s="41"/>
      <c r="AC54" s="38"/>
      <c r="AD54" s="41"/>
    </row>
    <row r="55" spans="1:30" s="3" customFormat="1" hidden="1">
      <c r="A55" s="40"/>
      <c r="B55" s="39" t="s">
        <v>64</v>
      </c>
      <c r="C55" s="36"/>
      <c r="D55" s="36" t="e">
        <f>'[1]centralizare credite'!E14</f>
        <v>#REF!</v>
      </c>
      <c r="E55" s="36">
        <f>[2]centralizator!D29</f>
        <v>0</v>
      </c>
      <c r="F55" s="36">
        <f>[2]centralizator!G55</f>
        <v>0</v>
      </c>
      <c r="G55" s="36"/>
      <c r="H55" s="36"/>
      <c r="I55" s="36"/>
      <c r="J55" s="36"/>
      <c r="K55" s="36"/>
      <c r="L55" s="36"/>
      <c r="M55" s="40"/>
      <c r="N55" s="24" t="str">
        <f t="shared" si="3"/>
        <v xml:space="preserve">b2.2) Dobanzi 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B55" s="41"/>
      <c r="AC55" s="38"/>
      <c r="AD55" s="41"/>
    </row>
    <row r="56" spans="1:30" s="3" customFormat="1" hidden="1">
      <c r="A56" s="42"/>
      <c r="B56" s="39" t="s">
        <v>65</v>
      </c>
      <c r="C56" s="36"/>
      <c r="D56" s="36" t="e">
        <f>'[1]centralizare credite'!E15</f>
        <v>#REF!</v>
      </c>
      <c r="E56" s="36">
        <f>[2]centralizator!D30</f>
        <v>0</v>
      </c>
      <c r="F56" s="36"/>
      <c r="G56" s="36"/>
      <c r="H56" s="36"/>
      <c r="I56" s="36"/>
      <c r="J56" s="36"/>
      <c r="K56" s="36"/>
      <c r="L56" s="36"/>
      <c r="M56" s="42"/>
      <c r="N56" s="24" t="str">
        <f t="shared" si="3"/>
        <v>c2.2) Comisioane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B56" s="41"/>
      <c r="AC56" s="38"/>
      <c r="AD56" s="41"/>
    </row>
    <row r="57" spans="1:30" s="3" customFormat="1" ht="15" customHeight="1">
      <c r="A57" s="43" t="s">
        <v>66</v>
      </c>
      <c r="B57" s="20" t="s">
        <v>67</v>
      </c>
      <c r="C57" s="36"/>
      <c r="D57" s="36" t="e">
        <f t="shared" ref="D57:E57" si="30">SUM(D58:D60)</f>
        <v>#REF!</v>
      </c>
      <c r="E57" s="36" t="e">
        <f t="shared" si="30"/>
        <v>#REF!</v>
      </c>
      <c r="F57" s="36">
        <f>F58+F59+F60</f>
        <v>9485.0227975815615</v>
      </c>
      <c r="G57" s="36">
        <f>G58+G59+G60</f>
        <v>8684.1083437999805</v>
      </c>
      <c r="H57" s="36">
        <f t="shared" ref="H57:L57" si="31">H58+H59+H60</f>
        <v>9066.7322052925156</v>
      </c>
      <c r="I57" s="36">
        <f t="shared" si="31"/>
        <v>8936.8367238081846</v>
      </c>
      <c r="J57" s="36">
        <f t="shared" si="31"/>
        <v>8260.0833736204331</v>
      </c>
      <c r="K57" s="36">
        <f t="shared" si="31"/>
        <v>7735.201428698525</v>
      </c>
      <c r="L57" s="36">
        <f t="shared" si="31"/>
        <v>6944.5290195690086</v>
      </c>
      <c r="M57" s="43" t="s">
        <v>66</v>
      </c>
      <c r="N57" s="20" t="str">
        <f t="shared" si="3"/>
        <v>Serviciul total datoriei publice locale (a3+b3+c3)</v>
      </c>
      <c r="O57" s="36">
        <f>O58+O59+O60</f>
        <v>5029.2011472302638</v>
      </c>
      <c r="P57" s="36">
        <f>P58+P59+P60</f>
        <v>3380.975216775927</v>
      </c>
      <c r="Q57" s="36">
        <f t="shared" ref="Q57:T57" si="32">Q58+Q59+Q60</f>
        <v>2767.5646864731498</v>
      </c>
      <c r="R57" s="36">
        <f t="shared" si="32"/>
        <v>1943.7164467592615</v>
      </c>
      <c r="S57" s="36">
        <f t="shared" si="32"/>
        <v>1813.5838078703728</v>
      </c>
      <c r="T57" s="36">
        <f t="shared" si="32"/>
        <v>575.66899305555626</v>
      </c>
      <c r="U57" s="36"/>
      <c r="V57" s="36"/>
      <c r="W57" s="36"/>
      <c r="X57" s="36"/>
      <c r="Y57" s="36"/>
      <c r="Z57" s="36"/>
      <c r="AB57" s="41">
        <f>SUM(O57:T57)+SUM(F57:L57)</f>
        <v>74623.224190534747</v>
      </c>
      <c r="AC57" s="38"/>
    </row>
    <row r="58" spans="1:30" s="3" customFormat="1">
      <c r="A58" s="44"/>
      <c r="B58" s="39" t="s">
        <v>68</v>
      </c>
      <c r="C58" s="36"/>
      <c r="D58" s="36" t="e">
        <f>SUM(D10,D22)</f>
        <v>#REF!</v>
      </c>
      <c r="E58" s="36" t="e">
        <f>SUM(E10,E50)</f>
        <v>#REF!</v>
      </c>
      <c r="F58" s="36">
        <f>F10+F46</f>
        <v>6759.1124929947164</v>
      </c>
      <c r="G58" s="36">
        <f>G10+G46</f>
        <v>5814.7094729947166</v>
      </c>
      <c r="H58" s="36">
        <f>H10+H46</f>
        <v>6003.6437863280507</v>
      </c>
      <c r="I58" s="36">
        <f>I10+I46</f>
        <v>6347.0456357987177</v>
      </c>
      <c r="J58" s="36">
        <f>J10+J46</f>
        <v>6123.5727189947174</v>
      </c>
      <c r="K58" s="36">
        <f>K10+K46</f>
        <v>6057.7729289947192</v>
      </c>
      <c r="L58" s="36">
        <f>L10+L46</f>
        <v>5709.5386483564198</v>
      </c>
      <c r="M58" s="44"/>
      <c r="N58" s="24" t="str">
        <f t="shared" si="3"/>
        <v>a3) Rambursarea imprumutului (a1+a2)</v>
      </c>
      <c r="O58" s="36">
        <f>O10+O46</f>
        <v>4182.8954882207636</v>
      </c>
      <c r="P58" s="36">
        <f>P10+P46</f>
        <v>2779.5735199999999</v>
      </c>
      <c r="Q58" s="36">
        <f>Q10+Q46</f>
        <v>2375.7018000000003</v>
      </c>
      <c r="R58" s="36">
        <f>R10+R46</f>
        <v>1700.0000000000002</v>
      </c>
      <c r="S58" s="36">
        <f>S10+S46</f>
        <v>1700.0000000000002</v>
      </c>
      <c r="T58" s="36">
        <f>T10+T46</f>
        <v>566.66666666666663</v>
      </c>
      <c r="U58" s="36"/>
      <c r="V58" s="36"/>
      <c r="W58" s="36"/>
      <c r="X58" s="36"/>
      <c r="Y58" s="36"/>
      <c r="Z58" s="36"/>
      <c r="AB58" s="41"/>
      <c r="AC58" s="38"/>
    </row>
    <row r="59" spans="1:30">
      <c r="A59" s="44"/>
      <c r="B59" s="45" t="s">
        <v>69</v>
      </c>
      <c r="C59" s="21"/>
      <c r="D59" s="21" t="e">
        <f>SUM(D11,D23)</f>
        <v>#REF!</v>
      </c>
      <c r="E59" s="21" t="e">
        <f>SUM(E11,E51)</f>
        <v>#REF!</v>
      </c>
      <c r="F59" s="36">
        <f>F11+F47</f>
        <v>2691.9103045868451</v>
      </c>
      <c r="G59" s="36">
        <f>G11+G47</f>
        <v>2869.3988708052648</v>
      </c>
      <c r="H59" s="36">
        <f>H11+H47</f>
        <v>3063.0884189644639</v>
      </c>
      <c r="I59" s="36">
        <f>I11+I47</f>
        <v>2589.7910880094673</v>
      </c>
      <c r="J59" s="36">
        <f>J11+J47</f>
        <v>2136.5106546257152</v>
      </c>
      <c r="K59" s="36">
        <f>K11+K47</f>
        <v>1677.4284997038058</v>
      </c>
      <c r="L59" s="36">
        <f>L11+L47</f>
        <v>1234.9903712125893</v>
      </c>
      <c r="M59" s="44"/>
      <c r="N59" s="25" t="str">
        <f t="shared" si="3"/>
        <v>b3) Dobanzi (b1+b2)</v>
      </c>
      <c r="O59" s="21">
        <f>O11+O47</f>
        <v>846.30565900950035</v>
      </c>
      <c r="P59" s="21">
        <f>P11+P47</f>
        <v>601.40169677592701</v>
      </c>
      <c r="Q59" s="21">
        <f>Q11+Q47</f>
        <v>391.86288647314944</v>
      </c>
      <c r="R59" s="21">
        <f>R11+R47</f>
        <v>243.71644675926134</v>
      </c>
      <c r="S59" s="21">
        <f>S11+S47</f>
        <v>113.58380787037254</v>
      </c>
      <c r="T59" s="21">
        <f>T11+T47</f>
        <v>9.0023263888896015</v>
      </c>
      <c r="U59" s="21"/>
      <c r="V59" s="21"/>
      <c r="W59" s="21"/>
      <c r="X59" s="21"/>
      <c r="Y59" s="21"/>
      <c r="Z59" s="21"/>
      <c r="AB59" s="22"/>
    </row>
    <row r="60" spans="1:30">
      <c r="A60" s="46"/>
      <c r="B60" s="45" t="s">
        <v>70</v>
      </c>
      <c r="C60" s="21"/>
      <c r="D60" s="21" t="e">
        <f>SUM(D12,D24)</f>
        <v>#REF!</v>
      </c>
      <c r="E60" s="21" t="e">
        <f>SUM(E12,E52)</f>
        <v>#REF!</v>
      </c>
      <c r="F60" s="36">
        <f>F12+F48</f>
        <v>34</v>
      </c>
      <c r="G60" s="36">
        <f>G12+G48</f>
        <v>0</v>
      </c>
      <c r="H60" s="36">
        <f>H12+H48</f>
        <v>0</v>
      </c>
      <c r="I60" s="36">
        <f>I12+I48</f>
        <v>0</v>
      </c>
      <c r="J60" s="36">
        <f>J12+J48</f>
        <v>0</v>
      </c>
      <c r="K60" s="36">
        <f>K12+K48</f>
        <v>0</v>
      </c>
      <c r="L60" s="36">
        <f>L12+L48</f>
        <v>0</v>
      </c>
      <c r="M60" s="46"/>
      <c r="N60" s="25" t="str">
        <f t="shared" si="3"/>
        <v>c3) Comisioane (c1+c2)</v>
      </c>
      <c r="O60" s="21">
        <f>O12+O48</f>
        <v>0</v>
      </c>
      <c r="P60" s="21">
        <f>P12+P48</f>
        <v>0</v>
      </c>
      <c r="Q60" s="21">
        <f>Q12+Q48</f>
        <v>0</v>
      </c>
      <c r="R60" s="21">
        <f>R12+R48</f>
        <v>0</v>
      </c>
      <c r="S60" s="21">
        <f>S12+S48</f>
        <v>0</v>
      </c>
      <c r="T60" s="21"/>
      <c r="U60" s="21"/>
      <c r="V60" s="21"/>
      <c r="W60" s="21"/>
      <c r="X60" s="21"/>
      <c r="Y60" s="21"/>
      <c r="Z60" s="21"/>
      <c r="AB60" s="22"/>
    </row>
    <row r="61" spans="1:30" ht="15.75" customHeight="1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7"/>
      <c r="N61" s="50">
        <f>B61</f>
        <v>0</v>
      </c>
      <c r="O61" s="50"/>
      <c r="P61" s="50"/>
      <c r="Q61" s="49"/>
      <c r="R61" s="49"/>
      <c r="S61" s="51"/>
      <c r="T61" s="51"/>
      <c r="U61" s="51"/>
      <c r="V61" s="51"/>
      <c r="W61" s="49"/>
      <c r="X61" s="49"/>
      <c r="Y61" s="49"/>
      <c r="Z61" s="49"/>
      <c r="AB61" s="22"/>
    </row>
    <row r="62" spans="1:30" ht="14.25">
      <c r="B62" s="52" t="s">
        <v>71</v>
      </c>
      <c r="C62" s="52"/>
      <c r="D62" s="53"/>
      <c r="E62" s="53"/>
      <c r="F62" s="53"/>
      <c r="G62" s="54" t="s">
        <v>72</v>
      </c>
      <c r="H62" s="54"/>
      <c r="I62" s="54"/>
      <c r="J62" s="53"/>
      <c r="K62" s="55"/>
      <c r="L62" s="52"/>
      <c r="M62" s="53"/>
      <c r="N62" s="52" t="s">
        <v>71</v>
      </c>
      <c r="O62" s="52"/>
      <c r="P62" s="53"/>
      <c r="Q62" s="53"/>
      <c r="R62" s="53"/>
      <c r="S62" s="56" t="str">
        <f>G62</f>
        <v>SEF SERVICIU CONTABILITATE</v>
      </c>
      <c r="T62" s="56"/>
      <c r="U62" s="56"/>
      <c r="V62" s="56"/>
      <c r="W62" s="53"/>
      <c r="X62" s="53"/>
      <c r="Y62" s="53"/>
      <c r="Z62" s="53"/>
    </row>
    <row r="63" spans="1:30" ht="14.25">
      <c r="B63" s="52"/>
      <c r="C63" s="52"/>
      <c r="D63" s="53"/>
      <c r="E63" s="53"/>
      <c r="F63" s="53"/>
      <c r="G63" s="53"/>
      <c r="H63" s="53"/>
      <c r="I63" s="53"/>
      <c r="J63" s="53"/>
      <c r="K63" s="55"/>
      <c r="L63" s="52"/>
      <c r="M63" s="53"/>
      <c r="N63" s="52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30" ht="14.25">
      <c r="B64" s="52" t="s">
        <v>73</v>
      </c>
      <c r="C64" s="52"/>
      <c r="D64" s="53"/>
      <c r="E64" s="53"/>
      <c r="F64" s="53"/>
      <c r="G64" s="53"/>
      <c r="H64" s="53"/>
      <c r="I64" s="53"/>
      <c r="J64" s="55"/>
      <c r="K64" s="55"/>
      <c r="L64" s="52"/>
      <c r="M64" s="53"/>
      <c r="N64" s="52" t="s">
        <v>73</v>
      </c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2:26" ht="14.25">
      <c r="B65" s="57" t="s">
        <v>74</v>
      </c>
      <c r="C65" s="57"/>
      <c r="D65" s="53"/>
      <c r="E65" s="53"/>
      <c r="F65" s="53"/>
      <c r="G65" s="54" t="s">
        <v>75</v>
      </c>
      <c r="H65" s="54"/>
      <c r="I65" s="54"/>
      <c r="J65" s="55"/>
      <c r="K65" s="55"/>
      <c r="L65" s="57"/>
      <c r="M65" s="53"/>
      <c r="N65" s="58" t="str">
        <f>B65</f>
        <v>Vlad Gheorghe Oprea</v>
      </c>
      <c r="O65" s="57"/>
      <c r="P65" s="53"/>
      <c r="Q65" s="53"/>
      <c r="R65" s="53"/>
      <c r="S65" s="54" t="str">
        <f>G65</f>
        <v>Vasile Paula</v>
      </c>
      <c r="T65" s="54"/>
      <c r="U65" s="54"/>
      <c r="V65" s="53"/>
      <c r="W65" s="53"/>
      <c r="X65" s="53"/>
      <c r="Y65" s="53"/>
      <c r="Z65" s="53"/>
    </row>
    <row r="66" spans="2:26">
      <c r="K66" s="22"/>
    </row>
    <row r="67" spans="2:26">
      <c r="F67" s="22"/>
      <c r="G67" s="22"/>
      <c r="K67" s="22"/>
    </row>
    <row r="68" spans="2:26">
      <c r="F68" s="22"/>
      <c r="G68" s="22"/>
      <c r="I68" s="22"/>
      <c r="K68" s="22"/>
    </row>
    <row r="69" spans="2:26" ht="15">
      <c r="F69" s="22"/>
      <c r="G69" s="59"/>
      <c r="H69" s="22"/>
      <c r="I69" s="22"/>
      <c r="J69" s="22"/>
      <c r="L69" s="22"/>
      <c r="O69" s="22"/>
      <c r="P69" s="22"/>
      <c r="Q69" s="22"/>
      <c r="R69" s="22"/>
      <c r="S69" s="22"/>
    </row>
    <row r="70" spans="2:26">
      <c r="C70" s="22"/>
      <c r="D70" s="22"/>
      <c r="E70" s="22"/>
      <c r="F70" s="22"/>
      <c r="G70" s="22"/>
      <c r="H70" s="22"/>
      <c r="I70" s="22"/>
      <c r="J70" s="22"/>
      <c r="K70" s="22"/>
      <c r="L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6">
      <c r="C71" s="22"/>
      <c r="D71" s="22"/>
      <c r="E71" s="22"/>
      <c r="F71" s="22"/>
      <c r="G71" s="22"/>
      <c r="H71" s="22"/>
      <c r="I71" s="22"/>
      <c r="J71" s="22"/>
      <c r="K71" s="22"/>
      <c r="L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6">
      <c r="G72" s="22"/>
      <c r="I72" s="22"/>
      <c r="K72" s="22"/>
      <c r="L72" s="22"/>
      <c r="N72" s="22"/>
      <c r="P72" s="22"/>
    </row>
    <row r="73" spans="2:26">
      <c r="K73" s="22"/>
      <c r="N73" s="22"/>
      <c r="P73" s="22"/>
    </row>
    <row r="75" spans="2:26">
      <c r="N75" s="22"/>
    </row>
  </sheetData>
  <mergeCells count="41">
    <mergeCell ref="A57:A60"/>
    <mergeCell ref="M57:M60"/>
    <mergeCell ref="N61:P61"/>
    <mergeCell ref="G62:I62"/>
    <mergeCell ref="S62:V62"/>
    <mergeCell ref="G65:I65"/>
    <mergeCell ref="S65:U65"/>
    <mergeCell ref="A45:A48"/>
    <mergeCell ref="M45:M48"/>
    <mergeCell ref="A49:A52"/>
    <mergeCell ref="M49:M52"/>
    <mergeCell ref="A53:A56"/>
    <mergeCell ref="M53:M56"/>
    <mergeCell ref="A33:A36"/>
    <mergeCell ref="M33:M36"/>
    <mergeCell ref="A37:A40"/>
    <mergeCell ref="M37:M40"/>
    <mergeCell ref="A41:A44"/>
    <mergeCell ref="M41:M44"/>
    <mergeCell ref="A21:A24"/>
    <mergeCell ref="M21:M24"/>
    <mergeCell ref="A25:A28"/>
    <mergeCell ref="M25:M28"/>
    <mergeCell ref="A29:A32"/>
    <mergeCell ref="M29:M32"/>
    <mergeCell ref="A9:A12"/>
    <mergeCell ref="M9:M12"/>
    <mergeCell ref="A13:A16"/>
    <mergeCell ref="M13:M16"/>
    <mergeCell ref="A17:A20"/>
    <mergeCell ref="M17:M20"/>
    <mergeCell ref="A4:L4"/>
    <mergeCell ref="N4:X4"/>
    <mergeCell ref="B5:K5"/>
    <mergeCell ref="N5:V5"/>
    <mergeCell ref="A7:A8"/>
    <mergeCell ref="B7:B8"/>
    <mergeCell ref="C7:L7"/>
    <mergeCell ref="M7:M8"/>
    <mergeCell ref="N7:N8"/>
    <mergeCell ref="O7:Z7"/>
  </mergeCells>
  <printOptions horizontalCentered="1" verticalCentered="1"/>
  <pageMargins left="0" right="0" top="0" bottom="0" header="0.25" footer="0.25"/>
  <pageSetup paperSize="9" scale="64" orientation="landscape" r:id="rId1"/>
  <headerFooter alignWithMargins="0">
    <oddHeader>&amp;Rpagina &amp;P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1.4</vt:lpstr>
      <vt:lpstr>'1.4'!Print_Area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2024-04-15T14:32:23Z</dcterms:created>
  <dcterms:modified xsi:type="dcterms:W3CDTF">2024-04-15T14:32:33Z</dcterms:modified>
</cp:coreProperties>
</file>